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33" firstSheet="7" activeTab="21"/>
  </bookViews>
  <sheets>
    <sheet name="目录" sheetId="9" r:id="rId1"/>
    <sheet name="一般1" sheetId="1" r:id="rId2"/>
    <sheet name="一般2" sheetId="2" r:id="rId3"/>
    <sheet name="一般3" sheetId="3" r:id="rId4"/>
    <sheet name="一般4" sheetId="23" r:id="rId5"/>
    <sheet name="一般5" sheetId="10" r:id="rId6"/>
    <sheet name="一般6" sheetId="11" r:id="rId7"/>
    <sheet name="一般7" sheetId="12" r:id="rId8"/>
    <sheet name="一般8" sheetId="13" r:id="rId9"/>
    <sheet name="一般9" sheetId="14" r:id="rId10"/>
    <sheet name="基金1" sheetId="6" r:id="rId11"/>
    <sheet name="基金2" sheetId="15" r:id="rId12"/>
    <sheet name="基金3" sheetId="16" r:id="rId13"/>
    <sheet name="基金4" sheetId="24" r:id="rId14"/>
    <sheet name="基金5" sheetId="17" r:id="rId15"/>
    <sheet name="基金6" sheetId="19" r:id="rId16"/>
    <sheet name="国资1" sheetId="21" r:id="rId17"/>
    <sheet name="国资2" sheetId="8" r:id="rId18"/>
    <sheet name="国资3" sheetId="25" r:id="rId19"/>
    <sheet name="国资4" sheetId="26" r:id="rId20"/>
    <sheet name="社保1" sheetId="22" r:id="rId21"/>
    <sheet name="社保2" sheetId="7" r:id="rId22"/>
  </sheets>
  <definedNames>
    <definedName name="_xlnm._FilterDatabase" localSheetId="1" hidden="1">一般1!$A$1:$L$61</definedName>
    <definedName name="_xlnm._FilterDatabase" localSheetId="2" hidden="1">一般2!$A$4:$C$94</definedName>
    <definedName name="_xlnm._FilterDatabase" localSheetId="3" hidden="1">一般3!$A$4:$J$612</definedName>
    <definedName name="_xlnm.Print_Titles" localSheetId="16">国资1!$1:$3</definedName>
    <definedName name="_xlnm.Print_Titles" localSheetId="17">国资2!$1:$3</definedName>
    <definedName name="_xlnm.Print_Titles" localSheetId="18">国资3!$1:$3</definedName>
    <definedName name="_xlnm.Print_Titles" localSheetId="19">国资4!$1:$3</definedName>
    <definedName name="_xlnm.Print_Titles" localSheetId="10">基金1!$1:$3</definedName>
    <definedName name="_xlnm.Print_Titles" localSheetId="11">基金2!$1:$3</definedName>
    <definedName name="_xlnm.Print_Titles" localSheetId="12">基金3!$1:$3</definedName>
    <definedName name="_xlnm.Print_Titles" localSheetId="13">基金4!$1:$3</definedName>
    <definedName name="_xlnm.Print_Titles" localSheetId="14">基金5!$1:$3</definedName>
    <definedName name="_xlnm.Print_Titles" localSheetId="20">社保1!$1:$3</definedName>
    <definedName name="_xlnm.Print_Titles" localSheetId="21">社保2!$1:$3</definedName>
    <definedName name="_xlnm.Print_Titles" localSheetId="1">一般1!$1:$3</definedName>
    <definedName name="_xlnm.Print_Titles" localSheetId="2">一般2!$1:$3</definedName>
    <definedName name="_xlnm.Print_Titles" localSheetId="3">一般3!$1:$3</definedName>
    <definedName name="_xlnm.Print_Titles" localSheetId="4">一般4!$1:$3</definedName>
    <definedName name="_xlnm.Print_Titles" localSheetId="5">一般5!$1:$3</definedName>
    <definedName name="_xlnm.Print_Titles" localSheetId="6">一般6!$1:$3</definedName>
    <definedName name="_xlnm.Print_Titles" localSheetId="7">一般7!$1:$3</definedName>
    <definedName name="_xlnm.Print_Titles" localSheetId="8">一般8!$1:$3</definedName>
    <definedName name="_xlnm.Print_Titles" localSheetId="9">一般9!$1:$3</definedName>
  </definedNames>
  <calcPr calcId="144525"/>
</workbook>
</file>

<file path=xl/sharedStrings.xml><?xml version="1.0" encoding="utf-8"?>
<sst xmlns="http://schemas.openxmlformats.org/spreadsheetml/2006/main" count="3362" uniqueCount="1459">
  <si>
    <t>目    录</t>
  </si>
  <si>
    <t>一、一般公共预算决算报表</t>
  </si>
  <si>
    <t>（一）一般公共预算收支决算总表</t>
  </si>
  <si>
    <t>（二）一般公共预算收入决算表</t>
  </si>
  <si>
    <t>（三）一般公共预算支出决算表</t>
  </si>
  <si>
    <t>（四)一般公共预算本级支出决算表</t>
  </si>
  <si>
    <t>（五）一般公共预算基本支出决算表</t>
  </si>
  <si>
    <t>（六）一般公共预算税收返还和转移支付收入决算表</t>
  </si>
  <si>
    <t>（七）一般公共预算税收返还和转移支付支出决算表（分项目）</t>
  </si>
  <si>
    <t>（八）一般公共预算税收返还和转移支付决算表（分地区）</t>
  </si>
  <si>
    <t>（九）政府一般债务限额和余额情况决算表</t>
  </si>
  <si>
    <t>二、政府性基金决算报表</t>
  </si>
  <si>
    <t>（一）政府性基金收支决算总表</t>
  </si>
  <si>
    <t>（二）政府性基金收入决算表</t>
  </si>
  <si>
    <t>（三）政府性基金支出决算表</t>
  </si>
  <si>
    <t>（四)政府性基金本级支出决算表</t>
  </si>
  <si>
    <t>（五）政府性基金转移支付支出决算表（分项目）</t>
  </si>
  <si>
    <t>（六）政府专项债务限额和余额情况决算表</t>
  </si>
  <si>
    <t>三、国有资本经营决算报表</t>
  </si>
  <si>
    <t>（一）国有资本经营收入决算表</t>
  </si>
  <si>
    <t>（二）国有资本经营支出决算表</t>
  </si>
  <si>
    <t>（三）国有资本经营本级支出决算表</t>
  </si>
  <si>
    <t>（四）国有资本经营转移支付支出决算表</t>
  </si>
  <si>
    <t>四、社会保险基金决算报表</t>
  </si>
  <si>
    <t>（一）社会保险基金收入决算表</t>
  </si>
  <si>
    <t>（二）社会保险基金支出决算表</t>
  </si>
  <si>
    <t>一般公共预算收支决算总表</t>
  </si>
  <si>
    <t>单位：万元</t>
  </si>
  <si>
    <t>预算科目</t>
  </si>
  <si>
    <t>2021年
决算数</t>
  </si>
  <si>
    <t>2022年
年初预算数</t>
  </si>
  <si>
    <t>2022年
决算数</t>
  </si>
  <si>
    <t>完成年初
预算%</t>
  </si>
  <si>
    <t>同比上年
增减%</t>
  </si>
  <si>
    <t xml:space="preserve"> 一、本年收入(一般公共预算收入)</t>
  </si>
  <si>
    <t>一、本年支出（一般公共预算支出）</t>
  </si>
  <si>
    <t xml:space="preserve"> 二、上级补助收入              </t>
  </si>
  <si>
    <t xml:space="preserve">二、上解上级支出                         </t>
  </si>
  <si>
    <t xml:space="preserve"> （一）返还性收入              </t>
  </si>
  <si>
    <t xml:space="preserve">      体制上解支出</t>
  </si>
  <si>
    <t xml:space="preserve">     所得税基数返还收入</t>
  </si>
  <si>
    <t xml:space="preserve">      专项上解支出</t>
  </si>
  <si>
    <t xml:space="preserve">     成品油税费改革税收返还收入</t>
  </si>
  <si>
    <t>三、补助下级支出</t>
  </si>
  <si>
    <t xml:space="preserve">     增值税税收返还收入</t>
  </si>
  <si>
    <t xml:space="preserve"> （一）补助各区支出  </t>
  </si>
  <si>
    <t xml:space="preserve">     消费税税收返还收入</t>
  </si>
  <si>
    <t xml:space="preserve">   1.自治区补助支出  </t>
  </si>
  <si>
    <t xml:space="preserve">     增值税“五五分享”返还收入</t>
  </si>
  <si>
    <t xml:space="preserve">   2.市补助城区支出  </t>
  </si>
  <si>
    <t xml:space="preserve">     其他税返返还收入</t>
  </si>
  <si>
    <t xml:space="preserve">  （二）补助各县支出  </t>
  </si>
  <si>
    <t xml:space="preserve"> （二）一般性转移支付收入              </t>
  </si>
  <si>
    <t xml:space="preserve">    体制补助收入</t>
  </si>
  <si>
    <t xml:space="preserve">   2.市补助县支出  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</si>
  <si>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</si>
  <si>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</si>
  <si>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</si>
  <si>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</si>
  <si>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</si>
  <si>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</si>
  <si>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</si>
  <si>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</si>
  <si>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</si>
  <si>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</si>
  <si>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</si>
  <si>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欠发达地区转移支付收入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</si>
  <si>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</si>
  <si>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</si>
  <si>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</si>
  <si>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</si>
  <si>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</si>
  <si>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</si>
  <si>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</si>
  <si>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</si>
  <si>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</si>
  <si>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</si>
  <si>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</si>
  <si>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</si>
  <si>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</si>
  <si>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资源勘探工业信息等共同财政事权转移支付收入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</si>
  <si>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</si>
  <si>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</si>
  <si>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</si>
  <si>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</si>
  <si>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</si>
  <si>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</si>
  <si>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</si>
  <si>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其他一般性转移支付收入</t>
  </si>
  <si>
    <t xml:space="preserve"> （三）专项转移支付收入              </t>
  </si>
  <si>
    <t xml:space="preserve">     专项拨款补助收入</t>
  </si>
  <si>
    <t xml:space="preserve">     增发国债补助收入</t>
  </si>
  <si>
    <t xml:space="preserve"> 四、债务还本支出  </t>
  </si>
  <si>
    <t>三、债券转贷收入</t>
  </si>
  <si>
    <t xml:space="preserve"> 五、调出资金</t>
  </si>
  <si>
    <t>四、下级上解收入</t>
  </si>
  <si>
    <t xml:space="preserve"> 六、增设预算周转金</t>
  </si>
  <si>
    <t xml:space="preserve"> (一)体制上解收入</t>
  </si>
  <si>
    <t xml:space="preserve"> 七、安排预算稳定调节基金</t>
  </si>
  <si>
    <t>（二）专项上解收入</t>
  </si>
  <si>
    <t xml:space="preserve"> 八、债券转贷支出</t>
  </si>
  <si>
    <t>五、上年结余收入</t>
  </si>
  <si>
    <t xml:space="preserve"> 九、年终滚存结余 </t>
  </si>
  <si>
    <t xml:space="preserve">六、动用预算稳定调节基金     </t>
  </si>
  <si>
    <t xml:space="preserve">     减:结转下年的支出    </t>
  </si>
  <si>
    <t xml:space="preserve">七、调入其他资金     </t>
  </si>
  <si>
    <t xml:space="preserve">     净结余</t>
  </si>
  <si>
    <t xml:space="preserve">    </t>
  </si>
  <si>
    <t xml:space="preserve">       总               计   </t>
  </si>
  <si>
    <t xml:space="preserve">       总               计</t>
  </si>
  <si>
    <t>其中：当年一般公共预算总收入</t>
  </si>
  <si>
    <t>其中：当年一般公共预算总支出</t>
  </si>
  <si>
    <t>一般公共预算收入决算表</t>
  </si>
  <si>
    <t>2022年决算数</t>
  </si>
  <si>
    <t>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</si>
  <si>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</si>
  <si>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</si>
  <si>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</si>
  <si>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</si>
  <si>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</si>
  <si>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</si>
  <si>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</si>
  <si>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</si>
  <si>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</si>
  <si>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</si>
  <si>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</si>
  <si>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</si>
  <si>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</si>
  <si>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</si>
  <si>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</si>
  <si>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</si>
  <si>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</si>
  <si>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</si>
  <si>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</si>
  <si>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</si>
  <si>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</si>
  <si>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</si>
  <si>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本年一般公共预算收入合计</t>
  </si>
  <si>
    <t>转移性收入</t>
  </si>
  <si>
    <t>上级补助收入</t>
  </si>
  <si>
    <t>债券转贷收入</t>
  </si>
  <si>
    <t>下级上解收入</t>
  </si>
  <si>
    <t>上年结余收入</t>
  </si>
  <si>
    <t xml:space="preserve">动用预算稳定调节基金     </t>
  </si>
  <si>
    <t xml:space="preserve">调入其他资金     </t>
  </si>
  <si>
    <t>收入总计</t>
  </si>
  <si>
    <t>一般公共预算支出决算表</t>
  </si>
  <si>
    <t>项目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</si>
  <si>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</si>
  <si>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</si>
  <si>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</si>
  <si>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</si>
  <si>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</si>
  <si>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</si>
  <si>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</si>
  <si>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</si>
  <si>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</si>
  <si>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</si>
  <si>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</si>
  <si>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</si>
  <si>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</si>
  <si>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</si>
  <si>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</si>
  <si>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</si>
  <si>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</si>
  <si>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</si>
  <si>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</si>
  <si>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</si>
  <si>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</si>
  <si>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</si>
  <si>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</si>
  <si>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</si>
  <si>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</si>
  <si>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</si>
  <si>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</si>
  <si>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</si>
  <si>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</si>
  <si>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</si>
  <si>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</si>
  <si>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</si>
  <si>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</si>
  <si>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</si>
  <si>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</si>
  <si>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</si>
  <si>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</si>
  <si>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</si>
  <si>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</si>
  <si>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</si>
  <si>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</si>
  <si>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</si>
  <si>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</si>
  <si>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</si>
  <si>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</si>
  <si>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</si>
  <si>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</si>
  <si>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</si>
  <si>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</si>
  <si>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</si>
  <si>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</si>
  <si>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</si>
  <si>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</si>
  <si>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</si>
  <si>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</si>
  <si>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</si>
  <si>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</si>
  <si>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</si>
  <si>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</si>
  <si>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</si>
  <si>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</si>
  <si>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</si>
  <si>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</si>
  <si>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</si>
  <si>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</si>
  <si>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</si>
  <si>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</si>
  <si>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</si>
  <si>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</si>
  <si>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</si>
  <si>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</si>
  <si>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</si>
  <si>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</si>
  <si>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</si>
  <si>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</si>
  <si>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</si>
  <si>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</si>
  <si>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</si>
  <si>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</si>
  <si>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</si>
  <si>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</si>
  <si>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</si>
  <si>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</si>
  <si>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</si>
  <si>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</si>
  <si>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</si>
  <si>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</si>
  <si>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</si>
  <si>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</si>
  <si>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</si>
  <si>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</si>
  <si>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</si>
  <si>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</si>
  <si>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</si>
  <si>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</si>
  <si>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</si>
  <si>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</si>
  <si>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</si>
  <si>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</si>
  <si>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</si>
  <si>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</si>
  <si>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</si>
  <si>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</si>
  <si>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</si>
  <si>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</si>
  <si>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</si>
  <si>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</si>
  <si>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</si>
  <si>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</si>
  <si>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</si>
  <si>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</si>
  <si>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</si>
  <si>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</si>
  <si>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</si>
  <si>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</si>
  <si>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</si>
  <si>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</si>
  <si>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</si>
  <si>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</si>
  <si>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</si>
  <si>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</si>
  <si>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</si>
  <si>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</si>
  <si>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</si>
  <si>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</si>
  <si>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</si>
  <si>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</si>
  <si>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</si>
  <si>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</si>
  <si>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</si>
  <si>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</si>
  <si>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</si>
  <si>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</si>
  <si>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</si>
  <si>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</si>
  <si>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</si>
  <si>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</si>
  <si>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</si>
  <si>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</si>
  <si>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</si>
  <si>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</si>
  <si>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</si>
  <si>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</si>
  <si>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</si>
  <si>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</si>
  <si>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</si>
  <si>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</si>
  <si>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</si>
  <si>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</si>
  <si>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</si>
  <si>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</si>
  <si>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</si>
  <si>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</si>
  <si>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</si>
  <si>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</si>
  <si>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</si>
  <si>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</si>
  <si>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</si>
  <si>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</si>
  <si>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</si>
  <si>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</si>
  <si>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</si>
  <si>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</si>
  <si>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</si>
  <si>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</si>
  <si>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</si>
  <si>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</si>
  <si>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</si>
  <si>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</si>
  <si>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</si>
  <si>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</si>
  <si>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</si>
  <si>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</si>
  <si>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</si>
  <si>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</si>
  <si>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</si>
  <si>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</si>
  <si>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</si>
  <si>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</si>
  <si>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</si>
  <si>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</si>
  <si>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</si>
  <si>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</si>
  <si>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</si>
  <si>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</si>
  <si>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</si>
  <si>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</si>
  <si>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</si>
  <si>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</si>
  <si>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</si>
  <si>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</si>
  <si>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</si>
  <si>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</si>
  <si>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</si>
  <si>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</si>
  <si>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</si>
  <si>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</si>
  <si>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</si>
  <si>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</si>
  <si>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</si>
  <si>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</si>
  <si>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</si>
  <si>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</si>
  <si>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</si>
  <si>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</si>
  <si>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</si>
  <si>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</si>
  <si>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</si>
  <si>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</si>
  <si>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</si>
  <si>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</si>
  <si>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</si>
  <si>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</si>
  <si>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</si>
  <si>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</si>
  <si>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</si>
  <si>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</si>
  <si>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</si>
  <si>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</si>
  <si>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</si>
  <si>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</si>
  <si>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</si>
  <si>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</si>
  <si>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</si>
  <si>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</si>
  <si>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</si>
  <si>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</si>
  <si>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</si>
  <si>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</si>
  <si>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</si>
  <si>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</si>
  <si>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</si>
  <si>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</si>
  <si>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</si>
  <si>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</si>
  <si>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</si>
  <si>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</si>
  <si>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</si>
  <si>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</si>
  <si>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</si>
  <si>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</si>
  <si>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</si>
  <si>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</si>
  <si>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</si>
  <si>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</si>
  <si>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</si>
  <si>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</si>
  <si>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</si>
  <si>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</si>
  <si>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</si>
  <si>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</si>
  <si>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</si>
  <si>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</si>
  <si>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</si>
  <si>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</si>
  <si>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</si>
  <si>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</si>
  <si>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</si>
  <si>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</si>
  <si>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</si>
  <si>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</si>
  <si>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</si>
  <si>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</si>
  <si>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</si>
  <si>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</si>
  <si>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</si>
  <si>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</si>
  <si>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</si>
  <si>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</si>
  <si>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</si>
  <si>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</si>
  <si>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</si>
  <si>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</si>
  <si>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</si>
  <si>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</si>
  <si>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</si>
  <si>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</si>
  <si>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</si>
  <si>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</si>
  <si>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</si>
  <si>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</si>
  <si>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</si>
  <si>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</si>
  <si>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</si>
  <si>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</si>
  <si>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</si>
  <si>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</si>
  <si>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</si>
  <si>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</si>
  <si>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</si>
  <si>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</si>
  <si>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</si>
  <si>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</si>
  <si>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</si>
  <si>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</si>
  <si>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</si>
  <si>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</si>
  <si>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</si>
  <si>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</si>
  <si>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</si>
  <si>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</si>
  <si>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</si>
  <si>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</si>
  <si>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</si>
  <si>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</si>
  <si>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</si>
  <si>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</si>
  <si>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</si>
  <si>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</si>
  <si>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</si>
  <si>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</si>
  <si>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</si>
  <si>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</si>
  <si>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</si>
  <si>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</si>
  <si>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</si>
  <si>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</si>
  <si>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</si>
  <si>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</si>
  <si>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</si>
  <si>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</si>
  <si>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</si>
  <si>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</si>
  <si>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</si>
  <si>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</si>
  <si>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</si>
  <si>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</si>
  <si>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</si>
  <si>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</si>
  <si>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</si>
  <si>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</si>
  <si>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</si>
  <si>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</si>
  <si>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</si>
  <si>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</si>
  <si>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</si>
  <si>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</si>
  <si>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</si>
  <si>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</si>
  <si>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</si>
  <si>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</si>
  <si>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</si>
  <si>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</si>
  <si>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</si>
  <si>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</si>
  <si>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</si>
  <si>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</si>
  <si>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</si>
  <si>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</si>
  <si>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</si>
  <si>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</si>
  <si>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</si>
  <si>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</si>
  <si>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</si>
  <si>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</si>
  <si>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</si>
  <si>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</si>
  <si>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</si>
  <si>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</si>
  <si>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</si>
  <si>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</si>
  <si>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</si>
  <si>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</si>
  <si>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</si>
  <si>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</si>
  <si>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</si>
  <si>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</si>
  <si>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</si>
  <si>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</si>
  <si>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</si>
  <si>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</si>
  <si>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</si>
  <si>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</si>
  <si>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</si>
  <si>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</si>
  <si>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</si>
  <si>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</si>
  <si>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</si>
  <si>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</si>
  <si>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</si>
  <si>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</si>
  <si>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</si>
  <si>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</si>
  <si>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</si>
  <si>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</si>
  <si>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</si>
  <si>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</si>
  <si>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</si>
  <si>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</si>
  <si>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</si>
  <si>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</si>
  <si>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</si>
  <si>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</si>
  <si>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</si>
  <si>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</si>
  <si>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</si>
  <si>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</si>
  <si>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</si>
  <si>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</si>
  <si>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</si>
  <si>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</si>
  <si>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</si>
  <si>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</si>
  <si>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</si>
  <si>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</si>
  <si>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</si>
  <si>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</si>
  <si>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</si>
  <si>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</si>
  <si>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</si>
  <si>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</si>
  <si>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</si>
  <si>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</si>
  <si>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</si>
  <si>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</si>
  <si>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</si>
  <si>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</si>
  <si>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</si>
  <si>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</si>
  <si>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</si>
  <si>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</si>
  <si>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</si>
  <si>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</si>
  <si>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</si>
  <si>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</si>
  <si>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</si>
  <si>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</si>
  <si>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</si>
  <si>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</si>
  <si>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</si>
  <si>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</si>
  <si>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</si>
  <si>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</si>
  <si>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</si>
  <si>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</si>
  <si>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</si>
  <si>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</si>
  <si>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</si>
  <si>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</si>
  <si>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</si>
  <si>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</si>
  <si>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</si>
  <si>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</si>
  <si>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</si>
  <si>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</si>
  <si>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</si>
  <si>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</si>
  <si>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</si>
  <si>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</si>
  <si>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</si>
  <si>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</si>
  <si>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</si>
  <si>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</si>
  <si>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</si>
  <si>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</si>
  <si>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</si>
  <si>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</si>
  <si>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</si>
  <si>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</si>
  <si>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</si>
  <si>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</si>
  <si>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</si>
  <si>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</si>
  <si>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</si>
  <si>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</si>
  <si>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</si>
  <si>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</si>
  <si>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</si>
  <si>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</si>
  <si>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</si>
  <si>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</si>
  <si>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</si>
  <si>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</si>
  <si>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</si>
  <si>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</si>
  <si>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</si>
  <si>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</si>
  <si>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</si>
  <si>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</si>
  <si>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</si>
  <si>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</si>
  <si>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</si>
  <si>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</si>
  <si>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</si>
  <si>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</si>
  <si>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</si>
  <si>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</si>
  <si>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</si>
  <si>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</si>
  <si>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</si>
  <si>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</si>
  <si>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</si>
  <si>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</si>
  <si>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</si>
  <si>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</si>
  <si>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</si>
  <si>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</si>
  <si>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</si>
  <si>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</si>
  <si>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</si>
  <si>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</si>
  <si>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</si>
  <si>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</si>
  <si>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</si>
  <si>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</si>
  <si>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</si>
  <si>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</si>
  <si>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</si>
  <si>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</si>
  <si>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</si>
  <si>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</si>
  <si>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</si>
  <si>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</si>
  <si>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</si>
  <si>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</si>
  <si>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</si>
  <si>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</si>
  <si>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</si>
  <si>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</si>
  <si>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</si>
  <si>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</si>
  <si>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</si>
  <si>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</si>
  <si>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</si>
  <si>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</si>
  <si>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</si>
  <si>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</si>
  <si>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</si>
  <si>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</si>
  <si>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</si>
  <si>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</si>
  <si>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</si>
  <si>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</si>
  <si>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</si>
  <si>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</si>
  <si>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</si>
  <si>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</si>
  <si>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</si>
  <si>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</si>
  <si>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</si>
  <si>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</si>
  <si>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</si>
  <si>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</si>
  <si>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</si>
  <si>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</si>
  <si>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</si>
  <si>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</si>
  <si>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</si>
  <si>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</si>
  <si>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</si>
  <si>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</si>
  <si>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</si>
  <si>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</si>
  <si>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</si>
  <si>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</si>
  <si>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</si>
  <si>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</si>
  <si>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</si>
  <si>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</si>
  <si>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</si>
  <si>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</si>
  <si>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</si>
  <si>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</si>
  <si>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</si>
  <si>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</si>
  <si>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</si>
  <si>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</si>
  <si>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</si>
  <si>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</si>
  <si>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</si>
  <si>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</si>
  <si>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</si>
  <si>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</si>
  <si>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</si>
  <si>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</si>
  <si>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</si>
  <si>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</si>
  <si>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</si>
  <si>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</si>
  <si>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</si>
  <si>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</si>
  <si>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</si>
  <si>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</si>
  <si>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</si>
  <si>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</si>
  <si>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</si>
  <si>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</si>
  <si>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</si>
  <si>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</si>
  <si>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</si>
  <si>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</si>
  <si>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</si>
  <si>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</si>
  <si>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</si>
  <si>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</si>
  <si>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</si>
  <si>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</si>
  <si>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</si>
  <si>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</si>
  <si>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</si>
  <si>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</si>
  <si>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</si>
  <si>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</si>
  <si>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</si>
  <si>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</si>
  <si>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</si>
  <si>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</si>
  <si>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</si>
  <si>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</si>
  <si>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</si>
  <si>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</si>
  <si>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</si>
  <si>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</si>
  <si>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</si>
  <si>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</si>
  <si>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</si>
  <si>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</si>
  <si>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</si>
  <si>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</si>
  <si>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</si>
  <si>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</si>
  <si>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</si>
  <si>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</si>
  <si>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</si>
  <si>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</si>
  <si>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</si>
  <si>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</si>
  <si>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</si>
  <si>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</si>
  <si>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</si>
  <si>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</si>
  <si>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</si>
  <si>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</si>
  <si>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</si>
  <si>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</si>
  <si>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</si>
  <si>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</si>
  <si>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</si>
  <si>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</si>
  <si>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</si>
  <si>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</si>
  <si>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</si>
  <si>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</si>
  <si>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</si>
  <si>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</si>
  <si>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</si>
  <si>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</si>
  <si>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</si>
  <si>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</si>
  <si>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</si>
  <si>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</si>
  <si>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</si>
  <si>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</si>
  <si>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</si>
  <si>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</si>
  <si>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</si>
  <si>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</si>
  <si>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</si>
  <si>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</si>
  <si>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</si>
  <si>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</si>
  <si>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</si>
  <si>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</si>
  <si>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</si>
  <si>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</si>
  <si>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</si>
  <si>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</si>
  <si>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</si>
  <si>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</si>
  <si>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</si>
  <si>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</si>
  <si>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</si>
  <si>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</si>
  <si>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</si>
  <si>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</si>
  <si>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</si>
  <si>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</si>
  <si>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</si>
  <si>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</si>
  <si>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</si>
  <si>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</si>
  <si>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</si>
  <si>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</si>
  <si>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</si>
  <si>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</si>
  <si>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</si>
  <si>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</si>
  <si>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</si>
  <si>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</si>
  <si>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</si>
  <si>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</si>
  <si>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</si>
  <si>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</si>
  <si>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</si>
  <si>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</si>
  <si>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</si>
  <si>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</si>
  <si>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</si>
  <si>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</si>
  <si>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</si>
  <si>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</si>
  <si>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</si>
  <si>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</si>
  <si>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</si>
  <si>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</si>
  <si>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</si>
  <si>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</si>
  <si>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</si>
  <si>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</si>
  <si>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</si>
  <si>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</si>
  <si>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</si>
  <si>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</si>
  <si>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</si>
  <si>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</si>
  <si>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</si>
  <si>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</si>
  <si>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</si>
  <si>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</si>
  <si>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</si>
  <si>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</si>
  <si>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</si>
  <si>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</si>
  <si>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</si>
  <si>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</si>
  <si>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</si>
  <si>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</si>
  <si>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</si>
  <si>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</si>
  <si>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</si>
  <si>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</si>
  <si>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</si>
  <si>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</si>
  <si>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</si>
  <si>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</si>
  <si>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</si>
  <si>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</si>
  <si>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</si>
  <si>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</si>
  <si>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</si>
  <si>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</si>
  <si>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</si>
  <si>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</si>
  <si>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</si>
  <si>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</si>
  <si>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</si>
  <si>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</si>
  <si>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</si>
  <si>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</si>
  <si>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</si>
  <si>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</si>
  <si>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</si>
  <si>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</si>
  <si>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</si>
  <si>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</si>
  <si>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</si>
  <si>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</si>
  <si>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</si>
  <si>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</si>
  <si>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</si>
  <si>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</si>
  <si>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</si>
  <si>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</si>
  <si>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</si>
  <si>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</si>
  <si>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</si>
  <si>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</si>
  <si>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</si>
  <si>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</si>
  <si>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</si>
  <si>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</si>
  <si>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</si>
  <si>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</si>
  <si>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</si>
  <si>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</si>
  <si>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</si>
  <si>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</si>
  <si>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</si>
  <si>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</si>
  <si>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</si>
  <si>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</si>
  <si>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</si>
  <si>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</si>
  <si>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</si>
  <si>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</si>
  <si>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</si>
  <si>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</si>
  <si>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</si>
  <si>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</si>
  <si>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</si>
  <si>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</si>
  <si>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</si>
  <si>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</si>
  <si>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</si>
  <si>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</si>
  <si>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</si>
  <si>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</si>
  <si>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</si>
  <si>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</si>
  <si>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</si>
  <si>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</si>
  <si>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</si>
  <si>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</si>
  <si>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</si>
  <si>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</si>
  <si>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</si>
  <si>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</si>
  <si>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</si>
  <si>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</si>
  <si>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</si>
  <si>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</si>
  <si>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</si>
  <si>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</si>
  <si>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</si>
  <si>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</si>
  <si>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</si>
  <si>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</si>
  <si>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</si>
  <si>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</si>
  <si>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</si>
  <si>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</si>
  <si>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</si>
  <si>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</si>
  <si>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</si>
  <si>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</si>
  <si>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</si>
  <si>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</si>
  <si>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</si>
  <si>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</si>
  <si>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</si>
  <si>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</si>
  <si>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</si>
  <si>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</si>
  <si>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</si>
  <si>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</si>
  <si>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</si>
  <si>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</si>
  <si>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</si>
  <si>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</si>
  <si>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</si>
  <si>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</si>
  <si>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</si>
  <si>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</si>
  <si>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</si>
  <si>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</si>
  <si>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</si>
  <si>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</si>
  <si>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</si>
  <si>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</si>
  <si>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</si>
  <si>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</si>
  <si>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</si>
  <si>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</si>
  <si>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</si>
  <si>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</si>
  <si>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</si>
  <si>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</si>
  <si>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</si>
  <si>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</si>
  <si>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</si>
  <si>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</si>
  <si>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</si>
  <si>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</si>
  <si>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</si>
  <si>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</si>
  <si>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</si>
  <si>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</si>
  <si>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</si>
  <si>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</si>
  <si>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</si>
  <si>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</si>
  <si>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</si>
  <si>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</si>
  <si>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</si>
  <si>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</si>
  <si>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</si>
  <si>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</si>
  <si>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</si>
  <si>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</si>
  <si>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</si>
  <si>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</si>
  <si>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</si>
  <si>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</si>
  <si>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</si>
  <si>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</si>
  <si>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</si>
  <si>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</si>
  <si>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</si>
  <si>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</si>
  <si>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</si>
  <si>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</si>
  <si>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</si>
  <si>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</si>
  <si>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</si>
  <si>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</si>
  <si>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</si>
  <si>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</si>
  <si>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</si>
  <si>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</si>
  <si>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</si>
  <si>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</si>
  <si>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</si>
  <si>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</si>
  <si>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</si>
  <si>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</si>
  <si>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</si>
  <si>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</si>
  <si>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</si>
  <si>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</si>
  <si>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</si>
  <si>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</si>
  <si>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</si>
  <si>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</si>
  <si>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</si>
  <si>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</si>
  <si>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</si>
  <si>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</si>
  <si>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</si>
  <si>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</si>
  <si>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</si>
  <si>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</si>
  <si>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</si>
  <si>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</si>
  <si>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</si>
  <si>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</si>
  <si>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</si>
  <si>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</si>
  <si>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</si>
  <si>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</si>
  <si>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</si>
  <si>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</si>
  <si>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</si>
  <si>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</si>
  <si>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</si>
  <si>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</si>
  <si>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</si>
  <si>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</si>
  <si>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</si>
  <si>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</si>
  <si>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</si>
  <si>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</si>
  <si>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</si>
  <si>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</si>
  <si>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</si>
  <si>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</si>
  <si>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</si>
  <si>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</si>
  <si>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</si>
  <si>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</si>
  <si>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</si>
  <si>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</si>
  <si>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</si>
  <si>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</si>
  <si>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</si>
  <si>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</si>
  <si>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</si>
  <si>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</si>
  <si>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</si>
  <si>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</si>
  <si>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</si>
  <si>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</si>
  <si>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</si>
  <si>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</si>
  <si>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</si>
  <si>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</si>
  <si>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</si>
  <si>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</si>
  <si>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</si>
  <si>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</si>
  <si>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</si>
  <si>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</si>
  <si>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</si>
  <si>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</si>
  <si>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</si>
  <si>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</si>
  <si>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</si>
  <si>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</si>
  <si>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</si>
  <si>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</si>
  <si>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</si>
  <si>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</si>
  <si>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</si>
  <si>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</si>
  <si>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</si>
  <si>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</si>
  <si>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</si>
  <si>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</si>
  <si>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</si>
  <si>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</si>
  <si>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</si>
  <si>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</si>
  <si>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</si>
  <si>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</si>
  <si>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</si>
  <si>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</si>
  <si>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</si>
  <si>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</si>
  <si>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</si>
  <si>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</si>
  <si>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</si>
  <si>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</si>
  <si>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</si>
  <si>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</si>
  <si>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</si>
  <si>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</si>
  <si>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</si>
  <si>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</si>
  <si>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</si>
  <si>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</si>
  <si>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</si>
  <si>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</si>
  <si>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</si>
  <si>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</si>
  <si>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</si>
  <si>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</si>
  <si>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转移性支出</t>
  </si>
  <si>
    <t xml:space="preserve">上解上级支出   </t>
  </si>
  <si>
    <t>补助下级支出</t>
  </si>
  <si>
    <t xml:space="preserve">债务还本支出  </t>
  </si>
  <si>
    <t>调出资金</t>
  </si>
  <si>
    <t>增设预算周转金</t>
  </si>
  <si>
    <t>安排预算稳定调节基金</t>
  </si>
  <si>
    <t>债券转贷支出</t>
  </si>
  <si>
    <t xml:space="preserve">年终滚存结余 </t>
  </si>
  <si>
    <t xml:space="preserve">    其中：净结余</t>
  </si>
  <si>
    <t>支出总计</t>
  </si>
  <si>
    <t>一般公共预算本级支出决算表</t>
  </si>
  <si>
    <t>一般公共预算基本支出决算表</t>
  </si>
  <si>
    <t>科目编码</t>
  </si>
  <si>
    <t>科目名称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</si>
  <si>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</si>
  <si>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</si>
  <si>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</si>
  <si>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</si>
  <si>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</si>
  <si>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</si>
  <si>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</si>
  <si>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</si>
  <si>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</si>
  <si>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</si>
  <si>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</si>
  <si>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</si>
  <si>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</si>
  <si>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</si>
  <si>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</si>
  <si>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</si>
  <si>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</si>
  <si>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</si>
  <si>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</si>
  <si>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</si>
  <si>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</si>
  <si>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</si>
  <si>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</si>
  <si>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</si>
  <si>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</si>
  <si>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</si>
  <si>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</si>
  <si>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</si>
  <si>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</si>
  <si>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</si>
  <si>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</si>
  <si>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</si>
  <si>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</si>
  <si>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</si>
  <si>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</si>
  <si>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</si>
  <si>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</si>
  <si>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</si>
  <si>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</si>
  <si>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</si>
  <si>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</si>
  <si>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</si>
  <si>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</si>
  <si>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</si>
  <si>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</si>
  <si>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</si>
  <si>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</si>
  <si>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</si>
  <si>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</si>
  <si>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</si>
  <si>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</si>
  <si>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</si>
  <si>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</si>
  <si>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</si>
  <si>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</si>
  <si>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</si>
  <si>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</si>
  <si>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</si>
  <si>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</si>
  <si>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</si>
  <si>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一般公共预算税收返还和转移支付收入决算表</t>
  </si>
  <si>
    <t>合计</t>
  </si>
  <si>
    <t xml:space="preserve">上级补助收入              </t>
  </si>
  <si>
    <t xml:space="preserve">  体制上解收入</t>
  </si>
  <si>
    <t xml:space="preserve">  专项上解收入</t>
  </si>
  <si>
    <t>一般公共预算税收返还和转移支付支出决算表（分项目）</t>
  </si>
  <si>
    <t xml:space="preserve">上解上级支出                         </t>
  </si>
  <si>
    <t xml:space="preserve">  补助各区支出  </t>
  </si>
  <si>
    <t xml:space="preserve">      自治区补助支出  </t>
  </si>
  <si>
    <t xml:space="preserve">      市补助城区支出  </t>
  </si>
  <si>
    <t xml:space="preserve">   补助各县支出  </t>
  </si>
  <si>
    <t xml:space="preserve">      市补助县支出  </t>
  </si>
  <si>
    <t>一般公共预算税收返还和转移支付决算表</t>
  </si>
  <si>
    <t>融水县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</si>
  <si>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</si>
  <si>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</si>
  <si>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</si>
  <si>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</si>
  <si>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</si>
  <si>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</si>
  <si>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</si>
  <si>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</si>
  <si>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增值税留抵退税转移支付收入</t>
  </si>
  <si>
    <t xml:space="preserve">    其他退税减税降费转移支付收入</t>
  </si>
  <si>
    <t xml:space="preserve">    补充县区财力转移支付收入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</si>
  <si>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</si>
  <si>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</si>
  <si>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</si>
  <si>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</si>
  <si>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</si>
  <si>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</si>
  <si>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</si>
  <si>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</si>
  <si>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</si>
  <si>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</si>
  <si>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</si>
  <si>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</si>
  <si>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</si>
  <si>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</si>
  <si>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</si>
  <si>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</si>
  <si>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</si>
  <si>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</si>
  <si>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</si>
  <si>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</si>
  <si>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</si>
  <si>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>政府一般债务限额和余额情况决算表</t>
  </si>
  <si>
    <t>县本级</t>
  </si>
  <si>
    <t>一、2022年政府债务限额</t>
  </si>
  <si>
    <t>二、2021年末政府债务余额实际数</t>
  </si>
  <si>
    <t>三、2022年政府债务举借额</t>
  </si>
  <si>
    <t>四、2022年政府债务还本额（含置换）决算数</t>
  </si>
  <si>
    <t>五、本年采用其他方式化解的债务本金</t>
  </si>
  <si>
    <t>六、2022年政府债务余额决算数</t>
  </si>
  <si>
    <t>政府性基金收支决算总表</t>
  </si>
  <si>
    <t>一、国有土地使用权出让收入</t>
  </si>
  <si>
    <t>一、文化旅游体育与传媒支出</t>
  </si>
  <si>
    <t>二、国有土地收益基金收入</t>
  </si>
  <si>
    <t>二、社会保障和就业支出</t>
  </si>
  <si>
    <t>三、农业土地开发资金收入</t>
  </si>
  <si>
    <t>三、城乡社区支出</t>
  </si>
  <si>
    <t>四、城市公用事业附加收入</t>
  </si>
  <si>
    <t xml:space="preserve">       国有土地使用权出让收入及对应专项债务收入安排的支出</t>
  </si>
  <si>
    <t>五、城市基础设施配套费收入</t>
  </si>
  <si>
    <t xml:space="preserve">      城市公用事业附加及对应专项债务收入安排的支出</t>
  </si>
  <si>
    <t>六、港口建设费收入</t>
  </si>
  <si>
    <t xml:space="preserve">      农业土地开发资金安排的支出</t>
  </si>
  <si>
    <t>七、污水处理费收入</t>
  </si>
  <si>
    <t xml:space="preserve">      城市基础设施配套费及对应专项债务收入安排的支出</t>
  </si>
  <si>
    <t>八、其他基金收入</t>
  </si>
  <si>
    <t xml:space="preserve">      污水处理费及对应专项债务收入安排的支出</t>
  </si>
  <si>
    <t xml:space="preserve">      棚户区改造专项债券收入安排的支出 </t>
  </si>
  <si>
    <t>四、农林水事务</t>
  </si>
  <si>
    <t xml:space="preserve">  大中型水库库区基金及对应专项债务收入安排的支出</t>
  </si>
  <si>
    <t xml:space="preserve">      新菜地开发建设基金及对应专项债务收入安排的支出</t>
  </si>
  <si>
    <t xml:space="preserve">      国家重大水利工程建设基金及对应专项债务收入安排的支出</t>
  </si>
  <si>
    <t>五、交通运输——港口建设费及对应专项债务收入安排的支出</t>
  </si>
  <si>
    <t>六、资源勘探电力信息等事务</t>
  </si>
  <si>
    <t xml:space="preserve">       新型墙体材料专项基金及对应专项债务收入安排的支出</t>
  </si>
  <si>
    <t>七、商业服务业等事务——旅游发展基金支出</t>
  </si>
  <si>
    <t>八、其他支出</t>
  </si>
  <si>
    <t xml:space="preserve">      其他地方自行试点项目收益专项债券收入安排的支出 </t>
  </si>
  <si>
    <t xml:space="preserve">      彩票公益金相关支出</t>
  </si>
  <si>
    <t>九、抗疫特别国债安排的支出</t>
  </si>
  <si>
    <t>十、债务付息支出</t>
  </si>
  <si>
    <t>十一、债务发行费用支出</t>
  </si>
  <si>
    <t>十二、上年结转专款支出</t>
  </si>
  <si>
    <t>政府性基金收入合计</t>
  </si>
  <si>
    <t>政府性基金支出合计</t>
  </si>
  <si>
    <t xml:space="preserve">   政府性基金上级补助收入</t>
  </si>
  <si>
    <t xml:space="preserve">   政府性基金上解支出</t>
  </si>
  <si>
    <t xml:space="preserve">   其中：国家电影事业发展专项资金收入</t>
  </si>
  <si>
    <t xml:space="preserve">   政府性基金补助支出</t>
  </si>
  <si>
    <t xml:space="preserve">         文化旅游体育与传媒</t>
  </si>
  <si>
    <t xml:space="preserve">   债务支出（置换存量债务）</t>
  </si>
  <si>
    <t xml:space="preserve">         社会保障和就业</t>
  </si>
  <si>
    <t xml:space="preserve">   调出资金</t>
  </si>
  <si>
    <t xml:space="preserve">         城乡社区</t>
  </si>
  <si>
    <t xml:space="preserve">   年终结余</t>
  </si>
  <si>
    <t xml:space="preserve">         农林水</t>
  </si>
  <si>
    <t xml:space="preserve">   债务还本支出</t>
  </si>
  <si>
    <t xml:space="preserve">         其他政府性基金收入</t>
  </si>
  <si>
    <t xml:space="preserve">         其中：新型墙体材料专项基金收入</t>
  </si>
  <si>
    <t xml:space="preserve">               彩票发行机构和彩票销售机构的业务费用</t>
  </si>
  <si>
    <t xml:space="preserve">               彩票公益金收入</t>
  </si>
  <si>
    <t xml:space="preserve">   债券转贷收入</t>
  </si>
  <si>
    <t xml:space="preserve">   政府性基金下级上解收入</t>
  </si>
  <si>
    <t xml:space="preserve">   上年结余收入</t>
  </si>
  <si>
    <t xml:space="preserve">   调入资金</t>
  </si>
  <si>
    <t>政府性基金收入决算表</t>
  </si>
  <si>
    <t>本年基金收入合计</t>
  </si>
  <si>
    <t>政府性基金支出决算表</t>
  </si>
  <si>
    <t>政府性基金本级支出决算表</t>
  </si>
  <si>
    <t>政府性基金预算支出</t>
  </si>
  <si>
    <t xml:space="preserve">  国家电影事业发展专项资金安排的支出</t>
  </si>
  <si>
    <t xml:space="preserve">    资助影院建设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</si>
  <si>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</si>
  <si>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</si>
  <si>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</si>
  <si>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国有土地使用权出让收入安排的支出</t>
  </si>
  <si>
    <t xml:space="preserve">    征地和拆迁补偿支出</t>
  </si>
  <si>
    <t xml:space="preserve">    城市建设支出</t>
  </si>
  <si>
    <t xml:space="preserve">    农村基础设施建设支出</t>
  </si>
  <si>
    <t xml:space="preserve">    廉租住房支出</t>
  </si>
  <si>
    <t xml:space="preserve">    棚户区改造支出</t>
  </si>
  <si>
    <t xml:space="preserve">    农村社会事业支出</t>
  </si>
  <si>
    <t xml:space="preserve">    农业农村生态环境支出</t>
  </si>
  <si>
    <t xml:space="preserve">    其他国有土地使用权出让收入安排的支出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</si>
  <si>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</si>
  <si>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</si>
  <si>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</si>
  <si>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</si>
  <si>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</si>
  <si>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</si>
  <si>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大中型水库库区基金安排的支出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</si>
  <si>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</si>
  <si>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</si>
  <si>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</si>
  <si>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</si>
  <si>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</si>
  <si>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</si>
  <si>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</si>
  <si>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</si>
  <si>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</si>
  <si>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</si>
  <si>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</si>
  <si>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</si>
  <si>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棚户区改造专项债券付息支出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</si>
  <si>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</si>
  <si>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</si>
  <si>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</si>
  <si>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其他地方自行试点项目收益专项债券发行费用支出</t>
  </si>
  <si>
    <t>政府性基金转移支付支出决算表（分项目）</t>
  </si>
  <si>
    <t>政府性基金支出</t>
  </si>
  <si>
    <t>政府性基金补助下级支出</t>
  </si>
  <si>
    <t>政府性基金上解上级支出</t>
  </si>
  <si>
    <t>政府性基金调出资金</t>
  </si>
  <si>
    <t>债务还本支出</t>
  </si>
  <si>
    <t xml:space="preserve">    地方政府专项债务还本支出</t>
  </si>
  <si>
    <t>债务转贷支出</t>
  </si>
  <si>
    <t>政府性基金计划单列市上解省支出</t>
  </si>
  <si>
    <t>政府性基金省补助计划单列市支出</t>
  </si>
  <si>
    <t>待偿债置换专项债券结余</t>
  </si>
  <si>
    <t>政府性基金年终结余</t>
  </si>
  <si>
    <t>政府专项债务限额和余额情况决算表</t>
  </si>
  <si>
    <t>五、2022年政府债务余额决算数</t>
  </si>
  <si>
    <t>国有资本经营收入决算表</t>
  </si>
  <si>
    <t>一、国有资本经营收入</t>
  </si>
  <si>
    <t>（一）利润收入</t>
  </si>
  <si>
    <t xml:space="preserve">  房地产企业利润收入</t>
  </si>
  <si>
    <t xml:space="preserve">  其他国有资本经营预算企业利润收入</t>
  </si>
  <si>
    <t>（二）股利、股息收入</t>
  </si>
  <si>
    <t xml:space="preserve">  国有控股公司股利、股息收入</t>
  </si>
  <si>
    <t xml:space="preserve">  国有参股公司股利、股息收入</t>
  </si>
  <si>
    <t xml:space="preserve">  其他国有资本经营预算企业股利、股息收入</t>
  </si>
  <si>
    <t>（三）产权转让收入</t>
  </si>
  <si>
    <t xml:space="preserve">  国有独资企业产权转让收入</t>
  </si>
  <si>
    <t xml:space="preserve">  其他国有资本经营预算企业产权转让收入</t>
  </si>
  <si>
    <t>（四）清算收入</t>
  </si>
  <si>
    <t xml:space="preserve">  其他国有资本经营预算企业清算收入</t>
  </si>
  <si>
    <t>（五）其他国有资本经营预算收入</t>
  </si>
  <si>
    <t>二、上级补助收入</t>
  </si>
  <si>
    <t>三、上年结余</t>
  </si>
  <si>
    <t>总计</t>
  </si>
  <si>
    <t>国有资本经营支出决算表</t>
  </si>
  <si>
    <t>一、国有资本经营支出</t>
  </si>
  <si>
    <t>（一）解决历史遗留问题及改革成本支出</t>
  </si>
  <si>
    <t xml:space="preserve">    “三供一业”移交补助支出</t>
  </si>
  <si>
    <t>（二）国有企业资本金注入</t>
  </si>
  <si>
    <t>　　其他国有企业资本金注入</t>
  </si>
  <si>
    <t>二、补助下级支出</t>
  </si>
  <si>
    <t>三、调出资金</t>
  </si>
  <si>
    <t>四、年终结余</t>
  </si>
  <si>
    <t>国有资本经营本级支出决算表</t>
  </si>
  <si>
    <t>国有资本经营支出</t>
  </si>
  <si>
    <t xml:space="preserve">  解决历史遗留问题及改革成本支出</t>
  </si>
  <si>
    <t xml:space="preserve">  国有企业资本金注入</t>
  </si>
  <si>
    <t>　　 其他国有企业资本金注入</t>
  </si>
  <si>
    <t>国有资本经营转移支付支出决算表</t>
  </si>
  <si>
    <t>年终结余</t>
  </si>
  <si>
    <t>转移性支出合计</t>
  </si>
  <si>
    <t>社会保险基金收入决算表</t>
  </si>
  <si>
    <t>一、企业职工基本养老保险基金收入</t>
  </si>
  <si>
    <t>二、机关事业单位基本养老保险基金收入</t>
  </si>
  <si>
    <t>三、城乡居民基本养老保险基金</t>
  </si>
  <si>
    <t>四、居民基本医疗保险基金收入</t>
  </si>
  <si>
    <t>五、工伤保险基金收入</t>
  </si>
  <si>
    <t>六、失业保险基金收入</t>
  </si>
  <si>
    <t>七、生育保险基金收入</t>
  </si>
  <si>
    <t xml:space="preserve">   上级补助收入</t>
  </si>
  <si>
    <t>社会保险基金收入总计</t>
  </si>
  <si>
    <t>社会保险基金支出决算表</t>
  </si>
  <si>
    <t>一、企业职工基本养老保险基金支出</t>
  </si>
  <si>
    <t>二、机关事业单位基本养老保险基金支出</t>
  </si>
  <si>
    <t>四、居民基本医疗保险基金支出</t>
  </si>
  <si>
    <t>五、工伤保险基金支出</t>
  </si>
  <si>
    <t>六、失业保险基金支出</t>
  </si>
  <si>
    <t>七、生育保险基金支出</t>
  </si>
  <si>
    <t>本年基金支出合计</t>
  </si>
  <si>
    <t xml:space="preserve">   上解上级支出</t>
  </si>
  <si>
    <t>社会保险基金支出总计</t>
  </si>
</sst>
</file>

<file path=xl/styles.xml><?xml version="1.0" encoding="utf-8"?>
<styleSheet xmlns="http://schemas.openxmlformats.org/spreadsheetml/2006/main">
  <numFmts count="4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#,_-;\(#,###,\);_-\ \ &quot;-&quot;_-;_-@_-"/>
    <numFmt numFmtId="177" formatCode="_-#,###.00,_-;\(#,###.00,\);_-\ \ &quot;-&quot;_-;_-@_-"/>
    <numFmt numFmtId="178" formatCode="#,##0.00\¥;\-#,##0.00\¥"/>
    <numFmt numFmtId="179" formatCode="_(&quot;$&quot;* #,##0.0_);_(&quot;$&quot;* \(#,##0.0\);_(&quot;$&quot;* &quot;-&quot;??_);_(@_)"/>
    <numFmt numFmtId="180" formatCode="mmm\ dd\,\ yy"/>
    <numFmt numFmtId="181" formatCode="mmm/dd/yyyy;_-\ &quot;N/A&quot;_-;_-\ &quot;-&quot;_-"/>
    <numFmt numFmtId="182" formatCode="_-* #,##0_-;\-* #,##0_-;_-* &quot;-&quot;_-;_-@_-"/>
    <numFmt numFmtId="183" formatCode="_(&quot;$&quot;* #,##0.00_);_(&quot;$&quot;* \(#,##0.00\);_(&quot;$&quot;* &quot;-&quot;??_);_(@_)"/>
    <numFmt numFmtId="184" formatCode="_-* #,##0.00_-;\-* #,##0.00_-;_-* &quot;-&quot;??_-;_-@_-"/>
    <numFmt numFmtId="185" formatCode="#,##0\ &quot; &quot;;\(#,##0\)\ ;&quot;—&quot;&quot; &quot;&quot; &quot;&quot; &quot;&quot; &quot;"/>
    <numFmt numFmtId="186" formatCode="_(&quot;$&quot;* #,##0_);_(&quot;$&quot;* \(#,##0\);_(&quot;$&quot;* &quot;-&quot;??_);_(@_)"/>
    <numFmt numFmtId="187" formatCode="&quot;\&quot;#,##0;[Red]&quot;\&quot;&quot;\&quot;&quot;\&quot;&quot;\&quot;&quot;\&quot;&quot;\&quot;&quot;\&quot;\-#,##0"/>
    <numFmt numFmtId="188" formatCode="_-#0&quot;.&quot;0,_-;\(#0&quot;.&quot;0,\);_-\ \ &quot;-&quot;_-;_-@_-"/>
    <numFmt numFmtId="189" formatCode="_-#0&quot;.&quot;0000_-;\(#0&quot;.&quot;0000\);_-\ \ &quot;-&quot;_-;_-@_-"/>
    <numFmt numFmtId="190" formatCode="#,##0.00\¥;[Red]\-#,##0.00\¥"/>
    <numFmt numFmtId="191" formatCode="mm/dd/yy_)"/>
    <numFmt numFmtId="192" formatCode="mmm/yyyy;_-\ &quot;N/A&quot;_-;_-\ &quot;-&quot;_-"/>
    <numFmt numFmtId="193" formatCode="_(&quot;$&quot;* #,##0_);_(&quot;$&quot;* \(#,##0\);_(&quot;$&quot;* &quot;-&quot;_);_(@_)"/>
    <numFmt numFmtId="194" formatCode="#,##0.0_ "/>
    <numFmt numFmtId="195" formatCode="_-#,##0.00_-;\(#,##0.00\);_-\ \ &quot;-&quot;_-;_-@_-"/>
    <numFmt numFmtId="196" formatCode="_-#,##0_-;\(#,##0\);_-\ \ &quot;-&quot;_-;_-@_-"/>
    <numFmt numFmtId="197" formatCode="_-#,##0%_-;\(#,##0%\);_-\ &quot;-&quot;_-"/>
    <numFmt numFmtId="198" formatCode="_ * #,##0_ ;_ * \-#,##0_ ;_ * &quot;-&quot;??_ ;_ @_ "/>
    <numFmt numFmtId="199" formatCode="_-* #,##0.00\¥_-;\-* #,##0.00\¥_-;_-* &quot;-&quot;??\¥_-;_-@_-"/>
    <numFmt numFmtId="200" formatCode="_([$€-2]* #,##0.00_);_([$€-2]* \(#,##0.00\);_([$€-2]* &quot;-&quot;??_)"/>
    <numFmt numFmtId="201" formatCode="_-* #,##0\¥_-;\-* #,##0\¥_-;_-* &quot;-&quot;\¥_-;_-@_-"/>
    <numFmt numFmtId="202" formatCode="0.00_ "/>
    <numFmt numFmtId="203" formatCode="0.000%"/>
    <numFmt numFmtId="204" formatCode="_-* #,##0_-;\-* #,##0_-;_-* &quot;-&quot;??_-;_-@_-"/>
    <numFmt numFmtId="205" formatCode="0.0_ "/>
    <numFmt numFmtId="206" formatCode="0.0%"/>
    <numFmt numFmtId="207" formatCode="&quot;$&quot;#,##0;\-&quot;$&quot;#,##0"/>
    <numFmt numFmtId="208" formatCode="_ * #,##0.0_ ;_ * \-#,##0.0_ ;_ * &quot;-&quot;??_ ;_ @_ "/>
    <numFmt numFmtId="209" formatCode="#,##0.0"/>
    <numFmt numFmtId="210" formatCode="#,##0_ "/>
    <numFmt numFmtId="211" formatCode="#,##0_ ;[Red]\-#,##0\ "/>
    <numFmt numFmtId="212" formatCode="0_ "/>
  </numFmts>
  <fonts count="101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8"/>
      <color indexed="8"/>
      <name val="黑体"/>
      <charset val="134"/>
    </font>
    <font>
      <b/>
      <sz val="18"/>
      <color indexed="8"/>
      <name val="宋体"/>
      <charset val="134"/>
    </font>
    <font>
      <sz val="12"/>
      <color indexed="8"/>
      <name val="黑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0"/>
      <color indexed="20"/>
      <name val="宋体"/>
      <charset val="134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0"/>
      <name val="MS Sans Serif"/>
      <charset val="134"/>
    </font>
    <font>
      <sz val="11"/>
      <color indexed="20"/>
      <name val="宋体"/>
      <charset val="134"/>
    </font>
    <font>
      <sz val="10"/>
      <name val="Courier"/>
      <charset val="134"/>
    </font>
    <font>
      <b/>
      <sz val="18"/>
      <color indexed="49"/>
      <name val="宋体"/>
      <charset val="134"/>
    </font>
    <font>
      <sz val="12"/>
      <name val="???"/>
      <charset val="134"/>
    </font>
    <font>
      <sz val="10"/>
      <name val="Times New Roman"/>
      <charset val="134"/>
    </font>
    <font>
      <sz val="11"/>
      <name val="ＭＳ Ｐゴシック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sz val="10"/>
      <color indexed="17"/>
      <name val="宋体"/>
      <charset val="134"/>
    </font>
    <font>
      <b/>
      <sz val="18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sz val="11"/>
      <color indexed="54"/>
      <name val="宋体"/>
      <charset val="134"/>
    </font>
    <font>
      <sz val="11"/>
      <name val="蹈框"/>
      <charset val="134"/>
    </font>
    <font>
      <sz val="8"/>
      <name val="Times New Roman"/>
      <charset val="134"/>
    </font>
    <font>
      <i/>
      <sz val="9"/>
      <name val="Times New Roman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2"/>
      <name val="Helv"/>
      <charset val="134"/>
    </font>
    <font>
      <sz val="20"/>
      <name val="Letter Gothic (W1)"/>
      <charset val="134"/>
    </font>
    <font>
      <b/>
      <sz val="11"/>
      <name val="Helv"/>
      <charset val="134"/>
    </font>
    <font>
      <sz val="11"/>
      <color indexed="62"/>
      <name val="宋体"/>
      <charset val="134"/>
    </font>
    <font>
      <i/>
      <sz val="12"/>
      <name val="Times New Roman"/>
      <charset val="134"/>
    </font>
    <font>
      <sz val="7"/>
      <name val="Small Fonts"/>
      <charset val="134"/>
    </font>
    <font>
      <sz val="11"/>
      <color indexed="17"/>
      <name val="Tahoma"/>
      <charset val="134"/>
    </font>
    <font>
      <b/>
      <sz val="10"/>
      <name val="Helv"/>
      <charset val="134"/>
    </font>
    <font>
      <sz val="11"/>
      <color indexed="20"/>
      <name val="Tahoma"/>
      <charset val="134"/>
    </font>
    <font>
      <b/>
      <sz val="14"/>
      <color indexed="9"/>
      <name val="Times New Roman"/>
      <charset val="134"/>
    </font>
    <font>
      <u/>
      <sz val="11"/>
      <color indexed="12"/>
      <name val="宋体"/>
      <charset val="134"/>
    </font>
    <font>
      <sz val="10"/>
      <color indexed="8"/>
      <name val="MS Sans Serif"/>
      <charset val="134"/>
    </font>
    <font>
      <b/>
      <sz val="8"/>
      <name val="Arial"/>
      <charset val="134"/>
    </font>
    <font>
      <b/>
      <sz val="15"/>
      <color indexed="49"/>
      <name val="宋体"/>
      <charset val="134"/>
    </font>
    <font>
      <sz val="10"/>
      <name val="MS Serif"/>
      <charset val="134"/>
    </font>
    <font>
      <sz val="11"/>
      <name val="Times New Roman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10"/>
      <name val="Tms Rm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11"/>
      <color indexed="42"/>
      <name val="宋体"/>
      <charset val="134"/>
    </font>
    <font>
      <b/>
      <sz val="13"/>
      <color indexed="49"/>
      <name val="宋体"/>
      <charset val="134"/>
    </font>
    <font>
      <b/>
      <sz val="11"/>
      <color indexed="9"/>
      <name val="宋体"/>
      <charset val="134"/>
    </font>
    <font>
      <b/>
      <sz val="11"/>
      <color indexed="49"/>
      <name val="宋体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b/>
      <sz val="10"/>
      <name val="MS Sans Serif"/>
      <charset val="134"/>
    </font>
    <font>
      <u/>
      <sz val="12"/>
      <color indexed="36"/>
      <name val="宋体"/>
      <charset val="134"/>
    </font>
    <font>
      <sz val="12"/>
      <name val="바탕체"/>
      <charset val="134"/>
    </font>
  </fonts>
  <fills count="6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6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" fillId="0" borderId="0" applyFill="0" applyBorder="0" applyAlignment="0"/>
    <xf numFmtId="0" fontId="17" fillId="3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/>
    <xf numFmtId="0" fontId="21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/>
    <xf numFmtId="0" fontId="21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82" fontId="27" fillId="0" borderId="0" applyFont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8" borderId="8" applyNumberFormat="0" applyFont="0" applyAlignment="0" applyProtection="0">
      <alignment vertical="center"/>
    </xf>
    <xf numFmtId="0" fontId="20" fillId="0" borderId="0"/>
    <xf numFmtId="0" fontId="0" fillId="19" borderId="0" applyNumberFormat="0" applyBorder="0" applyAlignment="0" applyProtection="0">
      <alignment vertical="center"/>
    </xf>
    <xf numFmtId="0" fontId="20" fillId="0" borderId="0"/>
    <xf numFmtId="0" fontId="23" fillId="20" borderId="0" applyNumberFormat="0" applyBorder="0" applyAlignment="0" applyProtection="0">
      <alignment vertical="center"/>
    </xf>
    <xf numFmtId="0" fontId="29" fillId="0" borderId="0" applyNumberFormat="0" applyAlignment="0">
      <alignment horizontal="left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21" borderId="9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21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33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/>
    <xf numFmtId="0" fontId="35" fillId="0" borderId="11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36" fillId="0" borderId="11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0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178" fontId="20" fillId="25" borderId="0"/>
    <xf numFmtId="43" fontId="20" fillId="0" borderId="0" applyFon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2" fillId="21" borderId="9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3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7" fillId="27" borderId="1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8" fillId="27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9" fillId="28" borderId="14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0" fillId="11" borderId="15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/>
    <xf numFmtId="0" fontId="41" fillId="11" borderId="16" applyNumberFormat="0" applyAlignment="0" applyProtection="0">
      <alignment vertical="center"/>
    </xf>
    <xf numFmtId="43" fontId="20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27" fillId="0" borderId="0">
      <protection locked="0"/>
    </xf>
    <xf numFmtId="0" fontId="20" fillId="21" borderId="9" applyNumberFormat="0" applyFon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0" fontId="21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5" fillId="11" borderId="19" applyNumberFormat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0" fillId="0" borderId="0"/>
    <xf numFmtId="0" fontId="15" fillId="7" borderId="16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8" fillId="0" borderId="0" applyNumberFormat="0" applyFont="0" applyFill="0" applyBorder="0" applyAlignment="0" applyProtection="0">
      <alignment horizontal="left"/>
    </xf>
    <xf numFmtId="0" fontId="49" fillId="16" borderId="0" applyNumberFormat="0" applyBorder="0" applyAlignment="0" applyProtection="0">
      <alignment vertical="center"/>
    </xf>
    <xf numFmtId="0" fontId="20" fillId="0" borderId="0"/>
    <xf numFmtId="0" fontId="23" fillId="4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7" fillId="0" borderId="0"/>
    <xf numFmtId="0" fontId="18" fillId="4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0" fillId="0" borderId="0"/>
    <xf numFmtId="0" fontId="21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" fillId="21" borderId="9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33" fillId="0" borderId="10" applyNumberFormat="0" applyFill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3" fillId="53" borderId="0" applyNumberFormat="0" applyBorder="0" applyAlignment="0" applyProtection="0">
      <alignment vertical="center"/>
    </xf>
    <xf numFmtId="0" fontId="24" fillId="0" borderId="0"/>
    <xf numFmtId="0" fontId="27" fillId="0" borderId="0"/>
    <xf numFmtId="0" fontId="20" fillId="0" borderId="0"/>
    <xf numFmtId="0" fontId="20" fillId="21" borderId="9" applyNumberFormat="0" applyFont="0" applyAlignment="0" applyProtection="0">
      <alignment vertical="center"/>
    </xf>
    <xf numFmtId="0" fontId="27" fillId="0" borderId="0">
      <protection locked="0"/>
    </xf>
    <xf numFmtId="0" fontId="0" fillId="10" borderId="0" applyNumberFormat="0" applyBorder="0" applyAlignment="0" applyProtection="0">
      <alignment vertical="center"/>
    </xf>
    <xf numFmtId="0" fontId="50" fillId="0" borderId="0" applyNumberFormat="0" applyAlignment="0"/>
    <xf numFmtId="0" fontId="27" fillId="0" borderId="0"/>
    <xf numFmtId="0" fontId="49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/>
    <xf numFmtId="4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1" fillId="5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49" fontId="53" fillId="0" borderId="0" applyProtection="0">
      <alignment horizontal="left"/>
    </xf>
    <xf numFmtId="0" fontId="27" fillId="0" borderId="0">
      <protection locked="0"/>
    </xf>
    <xf numFmtId="0" fontId="27" fillId="0" borderId="0"/>
    <xf numFmtId="0" fontId="27" fillId="0" borderId="0"/>
    <xf numFmtId="0" fontId="20" fillId="0" borderId="0"/>
    <xf numFmtId="0" fontId="21" fillId="10" borderId="0" applyNumberFormat="0" applyBorder="0" applyAlignment="0" applyProtection="0">
      <alignment vertical="center"/>
    </xf>
    <xf numFmtId="0" fontId="27" fillId="0" borderId="0"/>
    <xf numFmtId="0" fontId="21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4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0" fillId="11" borderId="15" applyNumberFormat="0" applyAlignment="0" applyProtection="0">
      <alignment vertical="center"/>
    </xf>
    <xf numFmtId="0" fontId="27" fillId="0" borderId="0"/>
    <xf numFmtId="0" fontId="54" fillId="0" borderId="0" applyFont="0" applyFill="0" applyBorder="0" applyAlignment="0" applyProtection="0"/>
    <xf numFmtId="0" fontId="24" fillId="0" borderId="0"/>
    <xf numFmtId="0" fontId="15" fillId="0" borderId="0"/>
    <xf numFmtId="0" fontId="27" fillId="0" borderId="0">
      <protection locked="0"/>
    </xf>
    <xf numFmtId="0" fontId="0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/>
    <xf numFmtId="0" fontId="0" fillId="9" borderId="0" applyNumberFormat="0" applyBorder="0" applyAlignment="0" applyProtection="0">
      <alignment vertical="center"/>
    </xf>
    <xf numFmtId="0" fontId="27" fillId="0" borderId="0"/>
    <xf numFmtId="0" fontId="0" fillId="31" borderId="0" applyNumberFormat="0" applyBorder="0" applyAlignment="0" applyProtection="0">
      <alignment vertical="center"/>
    </xf>
    <xf numFmtId="0" fontId="40" fillId="7" borderId="15" applyNumberFormat="0" applyAlignment="0" applyProtection="0">
      <alignment vertical="center"/>
    </xf>
    <xf numFmtId="43" fontId="20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7" fillId="0" borderId="0"/>
    <xf numFmtId="0" fontId="0" fillId="3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0" borderId="0"/>
    <xf numFmtId="43" fontId="2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4" fillId="0" borderId="0"/>
    <xf numFmtId="178" fontId="20" fillId="55" borderId="0"/>
    <xf numFmtId="0" fontId="56" fillId="5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4" fillId="0" borderId="0"/>
    <xf numFmtId="0" fontId="27" fillId="0" borderId="0">
      <protection locked="0"/>
    </xf>
    <xf numFmtId="43" fontId="20" fillId="0" borderId="0" applyFont="0" applyFill="0" applyBorder="0" applyAlignment="0" applyProtection="0"/>
    <xf numFmtId="0" fontId="27" fillId="0" borderId="0">
      <protection locked="0"/>
    </xf>
    <xf numFmtId="0" fontId="20" fillId="0" borderId="0">
      <alignment vertical="center"/>
    </xf>
    <xf numFmtId="43" fontId="20" fillId="0" borderId="0" applyFont="0" applyFill="0" applyBorder="0" applyAlignment="0" applyProtection="0"/>
    <xf numFmtId="0" fontId="27" fillId="0" borderId="0">
      <protection locked="0"/>
    </xf>
    <xf numFmtId="0" fontId="0" fillId="0" borderId="21" applyNumberFormat="0" applyFill="0" applyAlignment="0" applyProtection="0">
      <alignment vertical="center"/>
    </xf>
    <xf numFmtId="0" fontId="27" fillId="0" borderId="0">
      <protection locked="0"/>
    </xf>
    <xf numFmtId="0" fontId="20" fillId="0" borderId="0"/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0" borderId="0">
      <protection locked="0"/>
    </xf>
    <xf numFmtId="0" fontId="47" fillId="0" borderId="2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0" fillId="11" borderId="15" applyNumberFormat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5" fillId="14" borderId="0" applyNumberFormat="0" applyBorder="0" applyAlignment="0" applyProtection="0">
      <alignment vertical="center"/>
    </xf>
    <xf numFmtId="0" fontId="27" fillId="0" borderId="0">
      <protection locked="0"/>
    </xf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7" fillId="0" borderId="0"/>
    <xf numFmtId="0" fontId="27" fillId="0" borderId="0">
      <protection locked="0"/>
    </xf>
    <xf numFmtId="0" fontId="15" fillId="11" borderId="15" applyNumberFormat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20" fillId="0" borderId="0"/>
    <xf numFmtId="0" fontId="0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0" borderId="0">
      <protection locked="0"/>
    </xf>
    <xf numFmtId="0" fontId="40" fillId="11" borderId="15" applyNumberFormat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177" fontId="53" fillId="0" borderId="0" applyFill="0" applyBorder="0" applyProtection="0">
      <alignment horizontal="right"/>
    </xf>
    <xf numFmtId="0" fontId="27" fillId="0" borderId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7" fillId="0" borderId="0"/>
    <xf numFmtId="0" fontId="16" fillId="12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/>
    <xf numFmtId="0" fontId="16" fillId="12" borderId="0" applyNumberFormat="0" applyBorder="0" applyAlignment="0" applyProtection="0">
      <alignment vertical="center"/>
    </xf>
    <xf numFmtId="0" fontId="20" fillId="0" borderId="0"/>
    <xf numFmtId="0" fontId="49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14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7" fillId="0" borderId="0"/>
    <xf numFmtId="0" fontId="0" fillId="17" borderId="0" applyNumberFormat="0" applyBorder="0" applyAlignment="0" applyProtection="0">
      <alignment vertical="center"/>
    </xf>
    <xf numFmtId="0" fontId="27" fillId="0" borderId="0"/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4" fillId="0" borderId="0"/>
    <xf numFmtId="0" fontId="27" fillId="0" borderId="0"/>
    <xf numFmtId="0" fontId="58" fillId="58" borderId="2"/>
    <xf numFmtId="178" fontId="20" fillId="25" borderId="0"/>
    <xf numFmtId="0" fontId="25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4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1" fillId="7" borderId="16" applyNumberFormat="0" applyAlignment="0" applyProtection="0">
      <alignment vertical="center"/>
    </xf>
    <xf numFmtId="0" fontId="27" fillId="0" borderId="0"/>
    <xf numFmtId="0" fontId="5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/>
    <xf numFmtId="0" fontId="20" fillId="0" borderId="0"/>
    <xf numFmtId="0" fontId="16" fillId="59" borderId="0" applyNumberFormat="0" applyBorder="0" applyAlignment="0" applyProtection="0">
      <alignment vertical="center"/>
    </xf>
    <xf numFmtId="0" fontId="27" fillId="0" borderId="0">
      <protection locked="0"/>
    </xf>
    <xf numFmtId="0" fontId="0" fillId="2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7" fillId="0" borderId="0">
      <protection locked="0"/>
    </xf>
    <xf numFmtId="0" fontId="56" fillId="56" borderId="0" applyNumberFormat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7" fillId="0" borderId="0">
      <protection locked="0"/>
    </xf>
    <xf numFmtId="0" fontId="0" fillId="15" borderId="0" applyNumberFormat="0" applyBorder="0" applyAlignment="0" applyProtection="0">
      <alignment vertical="center"/>
    </xf>
    <xf numFmtId="0" fontId="27" fillId="0" borderId="0">
      <protection locked="0"/>
    </xf>
    <xf numFmtId="0" fontId="33" fillId="0" borderId="10" applyNumberFormat="0" applyFill="0" applyAlignment="0" applyProtection="0">
      <alignment vertical="center"/>
    </xf>
    <xf numFmtId="0" fontId="27" fillId="0" borderId="0">
      <protection locked="0"/>
    </xf>
    <xf numFmtId="0" fontId="27" fillId="0" borderId="0"/>
    <xf numFmtId="0" fontId="16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3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45" fillId="0" borderId="23" applyNumberFormat="0" applyFill="0" applyAlignment="0" applyProtection="0">
      <alignment vertical="center"/>
    </xf>
    <xf numFmtId="0" fontId="24" fillId="0" borderId="0"/>
    <xf numFmtId="0" fontId="21" fillId="59" borderId="0" applyNumberFormat="0" applyBorder="0" applyAlignment="0" applyProtection="0">
      <alignment vertical="center"/>
    </xf>
    <xf numFmtId="0" fontId="27" fillId="0" borderId="0">
      <protection locked="0"/>
    </xf>
    <xf numFmtId="0" fontId="21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7" fillId="0" borderId="0"/>
    <xf numFmtId="43" fontId="20" fillId="0" borderId="0" applyFont="0" applyFill="0" applyBorder="0" applyAlignment="0" applyProtection="0"/>
    <xf numFmtId="0" fontId="21" fillId="54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0" borderId="0"/>
    <xf numFmtId="0" fontId="20" fillId="0" borderId="0">
      <alignment vertical="center"/>
    </xf>
    <xf numFmtId="0" fontId="24" fillId="0" borderId="0"/>
    <xf numFmtId="0" fontId="24" fillId="0" borderId="0"/>
    <xf numFmtId="196" fontId="53" fillId="0" borderId="0" applyFill="0" applyBorder="0" applyProtection="0">
      <alignment horizontal="right"/>
    </xf>
    <xf numFmtId="0" fontId="55" fillId="0" borderId="0" applyNumberFormat="0" applyFill="0" applyBorder="0" applyAlignment="0" applyProtection="0">
      <alignment vertical="center"/>
    </xf>
    <xf numFmtId="195" fontId="53" fillId="0" borderId="0" applyFill="0" applyBorder="0" applyProtection="0">
      <alignment horizontal="right"/>
    </xf>
    <xf numFmtId="0" fontId="49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181" fontId="61" fillId="0" borderId="0" applyFill="0" applyBorder="0" applyProtection="0">
      <alignment horizontal="center"/>
    </xf>
    <xf numFmtId="0" fontId="0" fillId="33" borderId="0" applyNumberFormat="0" applyBorder="0" applyAlignment="0" applyProtection="0">
      <alignment vertical="center"/>
    </xf>
    <xf numFmtId="176" fontId="53" fillId="0" borderId="0" applyFill="0" applyBorder="0" applyProtection="0">
      <alignment horizontal="right"/>
    </xf>
    <xf numFmtId="0" fontId="57" fillId="0" borderId="0"/>
    <xf numFmtId="0" fontId="62" fillId="2" borderId="15" applyNumberFormat="0" applyAlignment="0" applyProtection="0">
      <alignment vertical="center"/>
    </xf>
    <xf numFmtId="0" fontId="63" fillId="0" borderId="0"/>
    <xf numFmtId="0" fontId="16" fillId="12" borderId="0" applyNumberFormat="0" applyBorder="0" applyAlignment="0" applyProtection="0">
      <alignment vertical="center"/>
    </xf>
    <xf numFmtId="192" fontId="61" fillId="0" borderId="0" applyFill="0" applyBorder="0" applyProtection="0">
      <alignment horizontal="center"/>
    </xf>
    <xf numFmtId="14" fontId="64" fillId="0" borderId="0">
      <alignment horizontal="center" wrapText="1"/>
      <protection locked="0"/>
    </xf>
    <xf numFmtId="197" fontId="65" fillId="0" borderId="0" applyFill="0" applyBorder="0" applyProtection="0">
      <alignment horizontal="right"/>
    </xf>
    <xf numFmtId="188" fontId="53" fillId="0" borderId="0" applyFill="0" applyBorder="0" applyProtection="0">
      <alignment horizontal="right"/>
    </xf>
    <xf numFmtId="189" fontId="53" fillId="0" borderId="0" applyFill="0" applyBorder="0" applyProtection="0">
      <alignment horizontal="right"/>
    </xf>
    <xf numFmtId="0" fontId="0" fillId="2" borderId="0" applyNumberFormat="0" applyBorder="0" applyAlignment="0" applyProtection="0">
      <alignment vertical="center"/>
    </xf>
    <xf numFmtId="0" fontId="20" fillId="21" borderId="9" applyNumberFormat="0" applyFon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0" fillId="0" borderId="0"/>
    <xf numFmtId="0" fontId="25" fillId="14" borderId="0" applyNumberFormat="0" applyBorder="0" applyAlignment="0" applyProtection="0">
      <alignment vertical="center"/>
    </xf>
    <xf numFmtId="0" fontId="20" fillId="0" borderId="0"/>
    <xf numFmtId="0" fontId="0" fillId="2" borderId="0" applyNumberFormat="0" applyBorder="0" applyAlignment="0" applyProtection="0">
      <alignment vertical="center"/>
    </xf>
    <xf numFmtId="0" fontId="20" fillId="0" borderId="0"/>
    <xf numFmtId="0" fontId="20" fillId="0" borderId="0"/>
    <xf numFmtId="38" fontId="58" fillId="7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20" fillId="0" borderId="0"/>
    <xf numFmtId="0" fontId="24" fillId="0" borderId="0"/>
    <xf numFmtId="0" fontId="0" fillId="16" borderId="0" applyNumberFormat="0" applyBorder="0" applyAlignment="0" applyProtection="0">
      <alignment vertical="center"/>
    </xf>
    <xf numFmtId="0" fontId="20" fillId="0" borderId="0"/>
    <xf numFmtId="0" fontId="15" fillId="0" borderId="0">
      <alignment vertical="center"/>
    </xf>
    <xf numFmtId="0" fontId="20" fillId="0" borderId="0"/>
    <xf numFmtId="0" fontId="0" fillId="0" borderId="21" applyNumberFormat="0" applyFill="0" applyAlignment="0" applyProtection="0">
      <alignment vertical="center"/>
    </xf>
    <xf numFmtId="0" fontId="24" fillId="0" borderId="0"/>
    <xf numFmtId="0" fontId="24" fillId="0" borderId="0"/>
    <xf numFmtId="43" fontId="20" fillId="0" borderId="0" applyFont="0" applyFill="0" applyBorder="0" applyAlignment="0" applyProtection="0"/>
    <xf numFmtId="0" fontId="66" fillId="0" borderId="24" applyNumberFormat="0" applyFill="0" applyAlignment="0" applyProtection="0">
      <alignment vertical="center"/>
    </xf>
    <xf numFmtId="0" fontId="24" fillId="0" borderId="0"/>
    <xf numFmtId="0" fontId="0" fillId="0" borderId="0"/>
    <xf numFmtId="0" fontId="25" fillId="14" borderId="0" applyNumberFormat="0" applyBorder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0" fillId="0" borderId="0"/>
    <xf numFmtId="0" fontId="49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20" fillId="0" borderId="0"/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3" fillId="0" borderId="0"/>
    <xf numFmtId="0" fontId="0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0" fillId="0" borderId="0"/>
    <xf numFmtId="0" fontId="0" fillId="3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0" fillId="7" borderId="15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0" fillId="7" borderId="15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0" fillId="7" borderId="15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184" fontId="27" fillId="0" borderId="0" applyFont="0" applyFill="0" applyBorder="0" applyAlignment="0" applyProtection="0"/>
    <xf numFmtId="0" fontId="15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39" fontId="20" fillId="0" borderId="0"/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8" fillId="0" borderId="0">
      <alignment horizontal="left"/>
    </xf>
    <xf numFmtId="0" fontId="0" fillId="17" borderId="0" applyNumberFormat="0" applyBorder="0" applyAlignment="0" applyProtection="0">
      <alignment vertical="center"/>
    </xf>
    <xf numFmtId="193" fontId="69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39" fontId="20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0" fontId="58" fillId="11" borderId="2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1" fillId="5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199" fontId="20" fillId="0" borderId="0" applyFont="0" applyFill="0" applyBorder="0" applyAlignment="0" applyProtection="0"/>
    <xf numFmtId="0" fontId="21" fillId="5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1" fillId="54" borderId="0" applyNumberFormat="0" applyBorder="0" applyAlignment="0" applyProtection="0">
      <alignment vertical="center"/>
    </xf>
    <xf numFmtId="0" fontId="20" fillId="0" borderId="0"/>
    <xf numFmtId="43" fontId="2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201" fontId="20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70" fillId="0" borderId="25"/>
    <xf numFmtId="0" fontId="20" fillId="0" borderId="0"/>
    <xf numFmtId="0" fontId="21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0" borderId="0"/>
    <xf numFmtId="0" fontId="71" fillId="2" borderId="15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1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0" borderId="0"/>
    <xf numFmtId="0" fontId="16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0" borderId="0"/>
    <xf numFmtId="0" fontId="2" fillId="21" borderId="9" applyNumberFormat="0" applyFont="0" applyAlignment="0" applyProtection="0">
      <alignment vertical="center"/>
    </xf>
    <xf numFmtId="0" fontId="15" fillId="2" borderId="15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2" fillId="29" borderId="0" applyNumberFormat="0" applyFont="0" applyBorder="0" applyAlignment="0" applyProtection="0">
      <alignment horizontal="right"/>
    </xf>
    <xf numFmtId="43" fontId="20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0" fillId="0" borderId="0"/>
    <xf numFmtId="0" fontId="2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0" fillId="0" borderId="0"/>
    <xf numFmtId="0" fontId="21" fillId="1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/>
    <xf numFmtId="40" fontId="54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203" fontId="20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49" fillId="1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0" borderId="0"/>
    <xf numFmtId="0" fontId="49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0" fontId="20" fillId="0" borderId="0"/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0" fillId="11" borderId="15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37" fontId="73" fillId="0" borderId="0"/>
    <xf numFmtId="43" fontId="20" fillId="0" borderId="0" applyFont="0" applyFill="0" applyBorder="0" applyAlignment="0" applyProtection="0"/>
    <xf numFmtId="0" fontId="21" fillId="3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1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178" fontId="20" fillId="55" borderId="0"/>
    <xf numFmtId="43" fontId="20" fillId="0" borderId="0" applyFont="0" applyFill="0" applyBorder="0" applyAlignment="0" applyProtection="0"/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39" fontId="20" fillId="0" borderId="0"/>
    <xf numFmtId="43" fontId="20" fillId="0" borderId="0" applyFont="0" applyFill="0" applyBorder="0" applyAlignment="0" applyProtection="0"/>
    <xf numFmtId="0" fontId="0" fillId="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0" borderId="0"/>
    <xf numFmtId="0" fontId="21" fillId="3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2" borderId="0" applyNumberFormat="0" applyBorder="0" applyAlignment="0" applyProtection="0">
      <alignment vertical="center"/>
    </xf>
    <xf numFmtId="0" fontId="20" fillId="0" borderId="0"/>
    <xf numFmtId="0" fontId="0" fillId="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0" borderId="0"/>
    <xf numFmtId="0" fontId="16" fillId="10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24" fillId="0" borderId="0"/>
    <xf numFmtId="0" fontId="0" fillId="7" borderId="0" applyNumberFormat="0" applyBorder="0" applyAlignment="0" applyProtection="0">
      <alignment vertical="center"/>
    </xf>
    <xf numFmtId="0" fontId="20" fillId="0" borderId="0"/>
    <xf numFmtId="0" fontId="0" fillId="21" borderId="9" applyNumberFormat="0" applyFon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3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0" fillId="0" borderId="0"/>
    <xf numFmtId="0" fontId="0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5" fillId="0" borderId="0"/>
    <xf numFmtId="41" fontId="20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9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2" fillId="2" borderId="15" applyNumberFormat="0" applyAlignment="0" applyProtection="0">
      <alignment vertical="center"/>
    </xf>
    <xf numFmtId="0" fontId="2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15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7" fillId="61" borderId="0" applyNumberFormat="0"/>
    <xf numFmtId="0" fontId="16" fillId="6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0" fillId="21" borderId="9" applyNumberFormat="0" applyFon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0" fillId="21" borderId="9" applyNumberFormat="0" applyFon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" fillId="21" borderId="9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21" borderId="9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47" fillId="0" borderId="2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20" fillId="0" borderId="0"/>
    <xf numFmtId="0" fontId="0" fillId="12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20" fillId="0" borderId="0"/>
    <xf numFmtId="0" fontId="16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27" applyNumberFormat="0" applyFill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1" fillId="2" borderId="15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/>
    <xf numFmtId="0" fontId="0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190" fontId="20" fillId="0" borderId="0" applyNumberFormat="0" applyFill="0" applyBorder="0" applyAlignment="0" applyProtection="0">
      <alignment horizontal="left"/>
    </xf>
    <xf numFmtId="43" fontId="20" fillId="0" borderId="0" applyFont="0" applyFill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" fillId="0" borderId="0" applyFill="0" applyBorder="0" applyAlignment="0"/>
    <xf numFmtId="0" fontId="16" fillId="2" borderId="0" applyNumberFormat="0" applyBorder="0" applyAlignment="0" applyProtection="0">
      <alignment vertical="center"/>
    </xf>
    <xf numFmtId="0" fontId="2" fillId="0" borderId="0" applyFill="0" applyBorder="0" applyAlignment="0"/>
    <xf numFmtId="0" fontId="2" fillId="0" borderId="0"/>
    <xf numFmtId="0" fontId="0" fillId="2" borderId="0" applyNumberFormat="0" applyBorder="0" applyAlignment="0" applyProtection="0">
      <alignment vertical="center"/>
    </xf>
    <xf numFmtId="0" fontId="2" fillId="0" borderId="0"/>
    <xf numFmtId="0" fontId="0" fillId="2" borderId="0" applyNumberFormat="0" applyBorder="0" applyAlignment="0" applyProtection="0">
      <alignment vertical="center"/>
    </xf>
    <xf numFmtId="191" fontId="20" fillId="0" borderId="0" applyFont="0" applyFill="0" applyBorder="0" applyAlignment="0" applyProtection="0"/>
    <xf numFmtId="0" fontId="2" fillId="0" borderId="0"/>
    <xf numFmtId="0" fontId="74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4" fillId="0" borderId="0">
      <alignment horizontal="center" wrapText="1"/>
      <protection locked="0"/>
    </xf>
    <xf numFmtId="0" fontId="25" fillId="14" borderId="0" applyNumberFormat="0" applyBorder="0" applyAlignment="0" applyProtection="0">
      <alignment vertical="center"/>
    </xf>
    <xf numFmtId="0" fontId="79" fillId="0" borderId="0"/>
    <xf numFmtId="204" fontId="24" fillId="0" borderId="0" applyFill="0" applyBorder="0" applyAlignment="0"/>
    <xf numFmtId="43" fontId="20" fillId="0" borderId="0" applyFont="0" applyFill="0" applyBorder="0" applyAlignment="0" applyProtection="0"/>
    <xf numFmtId="0" fontId="72" fillId="0" borderId="0" applyFill="0" applyBorder="0">
      <alignment horizontal="right"/>
    </xf>
    <xf numFmtId="0" fontId="24" fillId="0" borderId="0" applyFill="0" applyBorder="0">
      <alignment horizontal="right"/>
    </xf>
    <xf numFmtId="0" fontId="70" fillId="0" borderId="25"/>
    <xf numFmtId="43" fontId="20" fillId="0" borderId="0" applyFont="0" applyFill="0" applyBorder="0" applyAlignment="0" applyProtection="0"/>
    <xf numFmtId="0" fontId="80" fillId="0" borderId="1">
      <alignment horizontal="center"/>
    </xf>
    <xf numFmtId="0" fontId="66" fillId="0" borderId="24" applyNumberFormat="0" applyFill="0" applyAlignment="0" applyProtection="0">
      <alignment vertical="center"/>
    </xf>
    <xf numFmtId="187" fontId="27" fillId="0" borderId="0"/>
    <xf numFmtId="187" fontId="27" fillId="0" borderId="0"/>
    <xf numFmtId="187" fontId="27" fillId="0" borderId="0"/>
    <xf numFmtId="187" fontId="27" fillId="0" borderId="0"/>
    <xf numFmtId="0" fontId="45" fillId="0" borderId="23" applyNumberFormat="0" applyFill="0" applyAlignment="0" applyProtection="0">
      <alignment vertical="center"/>
    </xf>
    <xf numFmtId="187" fontId="27" fillId="0" borderId="0"/>
    <xf numFmtId="0" fontId="45" fillId="0" borderId="26" applyNumberFormat="0" applyFill="0" applyAlignment="0" applyProtection="0">
      <alignment vertical="center"/>
    </xf>
    <xf numFmtId="187" fontId="27" fillId="0" borderId="0"/>
    <xf numFmtId="0" fontId="81" fillId="0" borderId="21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187" fontId="27" fillId="0" borderId="0"/>
    <xf numFmtId="0" fontId="45" fillId="0" borderId="23" applyNumberFormat="0" applyFill="0" applyAlignment="0" applyProtection="0">
      <alignment vertical="center"/>
    </xf>
    <xf numFmtId="187" fontId="27" fillId="0" borderId="0"/>
    <xf numFmtId="0" fontId="49" fillId="16" borderId="0" applyNumberFormat="0" applyBorder="0" applyAlignment="0" applyProtection="0">
      <alignment vertical="center"/>
    </xf>
    <xf numFmtId="0" fontId="20" fillId="0" borderId="0"/>
    <xf numFmtId="41" fontId="27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184" fontId="53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209" fontId="53" fillId="0" borderId="0"/>
    <xf numFmtId="0" fontId="82" fillId="0" borderId="0" applyNumberFormat="0" applyAlignment="0">
      <alignment horizontal="left"/>
    </xf>
    <xf numFmtId="0" fontId="20" fillId="0" borderId="0"/>
    <xf numFmtId="183" fontId="69" fillId="0" borderId="0" applyFont="0" applyFill="0" applyBorder="0" applyAlignment="0" applyProtection="0"/>
    <xf numFmtId="15" fontId="48" fillId="0" borderId="0"/>
    <xf numFmtId="200" fontId="5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55" borderId="0"/>
    <xf numFmtId="0" fontId="40" fillId="11" borderId="15" applyNumberFormat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0">
      <protection locked="0"/>
    </xf>
    <xf numFmtId="0" fontId="15" fillId="0" borderId="0"/>
    <xf numFmtId="185" fontId="83" fillId="0" borderId="0">
      <alignment horizontal="right"/>
    </xf>
    <xf numFmtId="0" fontId="24" fillId="0" borderId="0"/>
    <xf numFmtId="0" fontId="59" fillId="14" borderId="0" applyNumberFormat="0" applyBorder="0" applyAlignment="0" applyProtection="0">
      <alignment vertical="center"/>
    </xf>
    <xf numFmtId="0" fontId="20" fillId="0" borderId="0"/>
    <xf numFmtId="0" fontId="27" fillId="0" borderId="0"/>
    <xf numFmtId="0" fontId="27" fillId="0" borderId="0"/>
    <xf numFmtId="0" fontId="15" fillId="7" borderId="16" applyNumberFormat="0" applyAlignment="0" applyProtection="0">
      <alignment vertical="center"/>
    </xf>
    <xf numFmtId="0" fontId="27" fillId="0" borderId="0"/>
    <xf numFmtId="0" fontId="27" fillId="0" borderId="0"/>
    <xf numFmtId="0" fontId="21" fillId="22" borderId="0" applyNumberFormat="0" applyBorder="0" applyAlignment="0" applyProtection="0">
      <alignment vertical="center"/>
    </xf>
    <xf numFmtId="0" fontId="20" fillId="0" borderId="0"/>
    <xf numFmtId="0" fontId="21" fillId="12" borderId="0" applyNumberFormat="0" applyBorder="0" applyAlignment="0" applyProtection="0">
      <alignment vertical="center"/>
    </xf>
    <xf numFmtId="0" fontId="84" fillId="0" borderId="28" applyNumberFormat="0" applyAlignment="0" applyProtection="0">
      <alignment horizontal="left" vertical="center"/>
    </xf>
    <xf numFmtId="0" fontId="21" fillId="12" borderId="0" applyNumberFormat="0" applyBorder="0" applyAlignment="0" applyProtection="0">
      <alignment vertical="center"/>
    </xf>
    <xf numFmtId="0" fontId="84" fillId="0" borderId="29">
      <alignment horizontal="left" vertical="center"/>
    </xf>
    <xf numFmtId="0" fontId="16" fillId="4" borderId="0" applyNumberFormat="0" applyBorder="0" applyAlignment="0" applyProtection="0">
      <alignment vertical="center"/>
    </xf>
    <xf numFmtId="0" fontId="57" fillId="0" borderId="0"/>
    <xf numFmtId="43" fontId="20" fillId="0" borderId="0" applyFont="0" applyFill="0" applyBorder="0" applyAlignment="0" applyProtection="0"/>
    <xf numFmtId="178" fontId="20" fillId="55" borderId="0"/>
    <xf numFmtId="0" fontId="20" fillId="0" borderId="0"/>
    <xf numFmtId="178" fontId="20" fillId="55" borderId="0"/>
    <xf numFmtId="178" fontId="20" fillId="55" borderId="0"/>
    <xf numFmtId="38" fontId="85" fillId="0" borderId="0"/>
    <xf numFmtId="38" fontId="86" fillId="0" borderId="0"/>
    <xf numFmtId="38" fontId="87" fillId="0" borderId="0"/>
    <xf numFmtId="38" fontId="72" fillId="0" borderId="0"/>
    <xf numFmtId="0" fontId="83" fillId="0" borderId="0"/>
    <xf numFmtId="0" fontId="25" fillId="14" borderId="0" applyNumberFormat="0" applyBorder="0" applyAlignment="0" applyProtection="0">
      <alignment vertical="center"/>
    </xf>
    <xf numFmtId="0" fontId="83" fillId="0" borderId="0"/>
    <xf numFmtId="0" fontId="24" fillId="0" borderId="0" applyFont="0" applyFill="0">
      <alignment horizontal="fill"/>
    </xf>
    <xf numFmtId="0" fontId="20" fillId="0" borderId="0"/>
    <xf numFmtId="178" fontId="20" fillId="25" borderId="0"/>
    <xf numFmtId="178" fontId="20" fillId="25" borderId="0"/>
    <xf numFmtId="178" fontId="20" fillId="25" borderId="0"/>
    <xf numFmtId="178" fontId="20" fillId="25" borderId="0"/>
    <xf numFmtId="206" fontId="20" fillId="0" borderId="0" applyFont="0" applyFill="0" applyBorder="0" applyAlignment="0" applyProtection="0"/>
    <xf numFmtId="0" fontId="53" fillId="0" borderId="0"/>
    <xf numFmtId="0" fontId="20" fillId="0" borderId="0"/>
    <xf numFmtId="0" fontId="58" fillId="7" borderId="2"/>
    <xf numFmtId="39" fontId="20" fillId="0" borderId="0"/>
    <xf numFmtId="10" fontId="27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15" fillId="0" borderId="0">
      <alignment vertical="center"/>
    </xf>
    <xf numFmtId="0" fontId="16" fillId="59" borderId="0" applyNumberFormat="0" applyBorder="0" applyAlignment="0" applyProtection="0">
      <alignment vertical="center"/>
    </xf>
    <xf numFmtId="207" fontId="88" fillId="0" borderId="0"/>
    <xf numFmtId="190" fontId="20" fillId="0" borderId="0" applyNumberFormat="0" applyFill="0" applyBorder="0" applyAlignment="0" applyProtection="0">
      <alignment horizontal="left"/>
    </xf>
    <xf numFmtId="190" fontId="20" fillId="0" borderId="0" applyNumberFormat="0" applyFill="0" applyBorder="0" applyAlignment="0" applyProtection="0">
      <alignment horizontal="left"/>
    </xf>
    <xf numFmtId="190" fontId="20" fillId="0" borderId="0" applyNumberFormat="0" applyFill="0" applyBorder="0" applyAlignment="0" applyProtection="0">
      <alignment horizontal="left"/>
    </xf>
    <xf numFmtId="190" fontId="20" fillId="0" borderId="0" applyNumberFormat="0" applyFill="0" applyBorder="0" applyAlignment="0" applyProtection="0">
      <alignment horizontal="left"/>
    </xf>
    <xf numFmtId="190" fontId="20" fillId="0" borderId="0" applyNumberFormat="0" applyFill="0" applyBorder="0" applyAlignment="0" applyProtection="0">
      <alignment horizontal="left"/>
    </xf>
    <xf numFmtId="0" fontId="20" fillId="21" borderId="9" applyNumberFormat="0" applyFont="0" applyAlignment="0" applyProtection="0">
      <alignment vertical="center"/>
    </xf>
    <xf numFmtId="0" fontId="89" fillId="0" borderId="2">
      <alignment horizontal="center"/>
    </xf>
    <xf numFmtId="0" fontId="20" fillId="0" borderId="0">
      <alignment vertical="center"/>
    </xf>
    <xf numFmtId="0" fontId="0" fillId="0" borderId="0">
      <alignment vertical="center"/>
    </xf>
    <xf numFmtId="0" fontId="89" fillId="0" borderId="0">
      <alignment horizontal="center" vertical="center"/>
    </xf>
    <xf numFmtId="0" fontId="90" fillId="0" borderId="0" applyNumberFormat="0" applyFill="0">
      <alignment horizontal="left" vertical="center"/>
    </xf>
    <xf numFmtId="0" fontId="90" fillId="0" borderId="0" applyNumberFormat="0" applyFill="0">
      <alignment horizontal="left" vertical="center"/>
    </xf>
    <xf numFmtId="0" fontId="70" fillId="0" borderId="0"/>
    <xf numFmtId="43" fontId="20" fillId="0" borderId="0" applyFont="0" applyFill="0" applyBorder="0" applyAlignment="0" applyProtection="0"/>
    <xf numFmtId="40" fontId="91" fillId="0" borderId="0" applyBorder="0">
      <alignment horizontal="right"/>
    </xf>
    <xf numFmtId="9" fontId="20" fillId="0" borderId="0" applyFont="0" applyFill="0" applyBorder="0" applyAlignment="0" applyProtection="0"/>
    <xf numFmtId="0" fontId="92" fillId="62" borderId="30" applyNumberFormat="0" applyAlignment="0" applyProtection="0">
      <alignment vertical="center"/>
    </xf>
    <xf numFmtId="9" fontId="20" fillId="0" borderId="0" applyFont="0" applyFill="0" applyBorder="0" applyAlignment="0" applyProtection="0"/>
    <xf numFmtId="0" fontId="49" fillId="1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0" fillId="0" borderId="0">
      <alignment vertical="center"/>
    </xf>
    <xf numFmtId="0" fontId="0" fillId="0" borderId="21" applyNumberFormat="0" applyFill="0" applyAlignment="0" applyProtection="0">
      <alignment vertical="center"/>
    </xf>
    <xf numFmtId="0" fontId="0" fillId="0" borderId="21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20" fillId="0" borderId="0"/>
    <xf numFmtId="43" fontId="20" fillId="0" borderId="0" applyFont="0" applyFill="0" applyBorder="0" applyAlignment="0" applyProtection="0"/>
    <xf numFmtId="0" fontId="93" fillId="0" borderId="24" applyNumberFormat="0" applyFill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6" fillId="0" borderId="24" applyNumberFormat="0" applyFill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0" fillId="0" borderId="24" applyNumberFormat="0" applyFill="0" applyAlignment="0" applyProtection="0">
      <alignment vertical="center"/>
    </xf>
    <xf numFmtId="0" fontId="0" fillId="0" borderId="24" applyNumberFormat="0" applyFill="0" applyAlignment="0" applyProtection="0">
      <alignment vertical="center"/>
    </xf>
    <xf numFmtId="0" fontId="0" fillId="0" borderId="24" applyNumberFormat="0" applyFill="0" applyAlignment="0" applyProtection="0">
      <alignment vertical="center"/>
    </xf>
    <xf numFmtId="0" fontId="0" fillId="0" borderId="24" applyNumberFormat="0" applyFill="0" applyAlignment="0" applyProtection="0">
      <alignment vertical="center"/>
    </xf>
    <xf numFmtId="0" fontId="94" fillId="62" borderId="30" applyNumberFormat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95" fillId="0" borderId="27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0" fontId="95" fillId="0" borderId="27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0" fontId="47" fillId="0" borderId="22" applyNumberFormat="0" applyFill="0" applyAlignment="0" applyProtection="0">
      <alignment vertical="center"/>
    </xf>
    <xf numFmtId="0" fontId="0" fillId="0" borderId="27" applyNumberFormat="0" applyFill="0" applyAlignment="0" applyProtection="0">
      <alignment vertical="center"/>
    </xf>
    <xf numFmtId="0" fontId="0" fillId="0" borderId="27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0" borderId="0"/>
    <xf numFmtId="0" fontId="49" fillId="1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4" fillId="0" borderId="0" applyFont="0" applyFill="0" applyBorder="0" applyAlignment="0" applyProtection="0"/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49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5" fillId="1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5" fillId="14" borderId="0" applyNumberFormat="0" applyBorder="0" applyAlignment="0" applyProtection="0">
      <alignment vertical="center"/>
    </xf>
    <xf numFmtId="0" fontId="20" fillId="0" borderId="0"/>
    <xf numFmtId="0" fontId="25" fillId="1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56" fillId="56" borderId="0" applyNumberFormat="0" applyBorder="0" applyAlignment="0" applyProtection="0">
      <alignment vertical="center"/>
    </xf>
    <xf numFmtId="0" fontId="20" fillId="0" borderId="0"/>
    <xf numFmtId="0" fontId="20" fillId="21" borderId="9" applyNumberFormat="0" applyFont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60" borderId="0" applyNumberFormat="0" applyBorder="0" applyAlignment="0" applyProtection="0">
      <alignment vertical="center"/>
    </xf>
    <xf numFmtId="0" fontId="57" fillId="0" borderId="0"/>
    <xf numFmtId="0" fontId="45" fillId="0" borderId="23" applyNumberFormat="0" applyFill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15" fillId="0" borderId="0"/>
    <xf numFmtId="0" fontId="16" fillId="6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62" fillId="2" borderId="15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71" fillId="2" borderId="15" applyNumberFormat="0" applyAlignment="0" applyProtection="0">
      <alignment vertical="center"/>
    </xf>
    <xf numFmtId="0" fontId="20" fillId="0" borderId="0">
      <alignment vertical="center"/>
    </xf>
    <xf numFmtId="0" fontId="71" fillId="2" borderId="15" applyNumberFormat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7" borderId="16" applyNumberFormat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20" fillId="0" borderId="0">
      <alignment vertical="center"/>
    </xf>
    <xf numFmtId="0" fontId="15" fillId="0" borderId="0">
      <alignment vertical="center"/>
    </xf>
    <xf numFmtId="0" fontId="15" fillId="11" borderId="15" applyNumberFormat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0" fillId="0" borderId="0"/>
    <xf numFmtId="0" fontId="0" fillId="0" borderId="0"/>
    <xf numFmtId="43" fontId="2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20" fillId="0" borderId="0" applyFont="0" applyFill="0" applyBorder="0" applyAlignment="0" applyProtection="0">
      <alignment vertical="center"/>
    </xf>
    <xf numFmtId="0" fontId="0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7" fillId="0" borderId="0"/>
    <xf numFmtId="43" fontId="20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  <xf numFmtId="0" fontId="98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Fill="0" applyBorder="0" applyAlignment="0"/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94" fillId="62" borderId="30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1" fillId="11" borderId="16" applyNumberFormat="0" applyAlignment="0" applyProtection="0">
      <alignment vertical="center"/>
    </xf>
    <xf numFmtId="43" fontId="20" fillId="0" borderId="0" applyFont="0" applyFill="0" applyBorder="0" applyAlignment="0" applyProtection="0"/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  <xf numFmtId="0" fontId="45" fillId="0" borderId="26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0" fontId="45" fillId="0" borderId="26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0" fontId="45" fillId="0" borderId="26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5" fillId="0" borderId="23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0" fillId="7" borderId="15" applyNumberFormat="0" applyAlignment="0" applyProtection="0">
      <alignment vertical="center"/>
    </xf>
    <xf numFmtId="0" fontId="40" fillId="11" borderId="15" applyNumberFormat="0" applyAlignment="0" applyProtection="0">
      <alignment vertical="center"/>
    </xf>
    <xf numFmtId="0" fontId="94" fillId="62" borderId="30" applyNumberFormat="0" applyAlignment="0" applyProtection="0">
      <alignment vertical="center"/>
    </xf>
    <xf numFmtId="0" fontId="40" fillId="11" borderId="15" applyNumberFormat="0" applyAlignment="0" applyProtection="0">
      <alignment vertical="center"/>
    </xf>
    <xf numFmtId="0" fontId="92" fillId="62" borderId="31" applyNumberFormat="0" applyAlignment="0" applyProtection="0">
      <alignment vertical="center"/>
    </xf>
    <xf numFmtId="0" fontId="40" fillId="11" borderId="15" applyNumberFormat="0" applyAlignment="0" applyProtection="0">
      <alignment vertical="center"/>
    </xf>
    <xf numFmtId="0" fontId="40" fillId="7" borderId="15" applyNumberFormat="0" applyAlignment="0" applyProtection="0">
      <alignment vertical="center"/>
    </xf>
    <xf numFmtId="0" fontId="40" fillId="7" borderId="15" applyNumberFormat="0" applyAlignment="0" applyProtection="0">
      <alignment vertical="center"/>
    </xf>
    <xf numFmtId="0" fontId="40" fillId="7" borderId="15" applyNumberFormat="0" applyAlignment="0" applyProtection="0">
      <alignment vertical="center"/>
    </xf>
    <xf numFmtId="43" fontId="20" fillId="0" borderId="0" applyFont="0" applyFill="0" applyBorder="0" applyAlignment="0" applyProtection="0"/>
    <xf numFmtId="0" fontId="40" fillId="7" borderId="15" applyNumberFormat="0" applyAlignment="0" applyProtection="0">
      <alignment vertical="center"/>
    </xf>
    <xf numFmtId="0" fontId="94" fillId="62" borderId="30" applyNumberFormat="0" applyAlignment="0" applyProtection="0">
      <alignment vertical="center"/>
    </xf>
    <xf numFmtId="0" fontId="92" fillId="62" borderId="31" applyNumberFormat="0" applyAlignment="0" applyProtection="0">
      <alignment vertical="center"/>
    </xf>
    <xf numFmtId="0" fontId="92" fillId="62" borderId="31" applyNumberFormat="0" applyAlignment="0" applyProtection="0">
      <alignment vertical="center"/>
    </xf>
    <xf numFmtId="0" fontId="94" fillId="62" borderId="30" applyNumberFormat="0" applyAlignment="0" applyProtection="0">
      <alignment vertical="center"/>
    </xf>
    <xf numFmtId="0" fontId="94" fillId="62" borderId="30" applyNumberFormat="0" applyAlignment="0" applyProtection="0">
      <alignment vertical="center"/>
    </xf>
    <xf numFmtId="0" fontId="94" fillId="62" borderId="30" applyNumberFormat="0" applyAlignment="0" applyProtection="0">
      <alignment vertical="center"/>
    </xf>
    <xf numFmtId="0" fontId="94" fillId="62" borderId="30" applyNumberFormat="0" applyAlignment="0" applyProtection="0">
      <alignment vertical="center"/>
    </xf>
    <xf numFmtId="0" fontId="94" fillId="62" borderId="30" applyNumberFormat="0" applyAlignment="0" applyProtection="0">
      <alignment vertical="center"/>
    </xf>
    <xf numFmtId="0" fontId="92" fillId="62" borderId="30" applyNumberFormat="0" applyAlignment="0" applyProtection="0">
      <alignment vertical="center"/>
    </xf>
    <xf numFmtId="0" fontId="92" fillId="62" borderId="30" applyNumberFormat="0" applyAlignment="0" applyProtection="0">
      <alignment vertical="center"/>
    </xf>
    <xf numFmtId="0" fontId="45" fillId="11" borderId="19" applyNumberFormat="0" applyAlignment="0" applyProtection="0">
      <alignment vertical="center"/>
    </xf>
    <xf numFmtId="0" fontId="15" fillId="62" borderId="31" applyNumberFormat="0" applyAlignment="0" applyProtection="0">
      <alignment vertical="center"/>
    </xf>
    <xf numFmtId="0" fontId="15" fillId="62" borderId="31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0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21" borderId="9" applyNumberFormat="0" applyFont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0" fontId="67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180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53" fillId="0" borderId="0"/>
    <xf numFmtId="41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56" fillId="5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5" fillId="0" borderId="0"/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7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5" fillId="2" borderId="15" applyNumberFormat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1" fillId="11" borderId="16" applyNumberFormat="0" applyAlignment="0" applyProtection="0">
      <alignment vertical="center"/>
    </xf>
    <xf numFmtId="43" fontId="20" fillId="0" borderId="0" applyFont="0" applyFill="0" applyBorder="0" applyAlignment="0" applyProtection="0"/>
    <xf numFmtId="0" fontId="15" fillId="11" borderId="19" applyNumberFormat="0" applyAlignment="0" applyProtection="0">
      <alignment vertical="center"/>
    </xf>
    <xf numFmtId="43" fontId="20" fillId="0" borderId="0" applyFont="0" applyFill="0" applyBorder="0" applyAlignment="0" applyProtection="0"/>
    <xf numFmtId="0" fontId="15" fillId="11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3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6" fillId="6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" fillId="21" borderId="9" applyNumberFormat="0" applyFont="0" applyAlignment="0" applyProtection="0">
      <alignment vertical="center"/>
    </xf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7" borderId="16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/>
    <xf numFmtId="0" fontId="21" fillId="57" borderId="0" applyNumberFormat="0" applyBorder="0" applyAlignment="0" applyProtection="0">
      <alignment vertical="center"/>
    </xf>
    <xf numFmtId="0" fontId="24" fillId="0" borderId="0"/>
    <xf numFmtId="0" fontId="16" fillId="4" borderId="0" applyNumberFormat="0" applyBorder="0" applyAlignment="0" applyProtection="0">
      <alignment vertical="center"/>
    </xf>
    <xf numFmtId="0" fontId="24" fillId="0" borderId="0"/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7" fillId="0" borderId="0"/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41" fillId="7" borderId="16" applyNumberFormat="0" applyAlignment="0" applyProtection="0">
      <alignment vertical="center"/>
    </xf>
    <xf numFmtId="0" fontId="41" fillId="7" borderId="16" applyNumberFormat="0" applyAlignment="0" applyProtection="0">
      <alignment vertical="center"/>
    </xf>
    <xf numFmtId="0" fontId="45" fillId="11" borderId="19" applyNumberFormat="0" applyAlignment="0" applyProtection="0">
      <alignment vertical="center"/>
    </xf>
    <xf numFmtId="0" fontId="45" fillId="11" borderId="19" applyNumberFormat="0" applyAlignment="0" applyProtection="0">
      <alignment vertical="center"/>
    </xf>
    <xf numFmtId="0" fontId="45" fillId="11" borderId="19" applyNumberFormat="0" applyAlignment="0" applyProtection="0">
      <alignment vertical="center"/>
    </xf>
    <xf numFmtId="38" fontId="54" fillId="0" borderId="0" applyFont="0" applyFill="0" applyBorder="0" applyAlignment="0" applyProtection="0"/>
    <xf numFmtId="0" fontId="45" fillId="11" borderId="19" applyNumberFormat="0" applyAlignment="0" applyProtection="0">
      <alignment vertical="center"/>
    </xf>
    <xf numFmtId="0" fontId="15" fillId="2" borderId="15" applyNumberFormat="0" applyAlignment="0" applyProtection="0">
      <alignment vertical="center"/>
    </xf>
    <xf numFmtId="0" fontId="15" fillId="2" borderId="15" applyNumberFormat="0" applyAlignment="0" applyProtection="0">
      <alignment vertical="center"/>
    </xf>
    <xf numFmtId="0" fontId="15" fillId="2" borderId="15" applyNumberFormat="0" applyAlignment="0" applyProtection="0">
      <alignment vertical="center"/>
    </xf>
    <xf numFmtId="0" fontId="15" fillId="2" borderId="15" applyNumberFormat="0" applyAlignment="0" applyProtection="0">
      <alignment vertical="center"/>
    </xf>
    <xf numFmtId="0" fontId="71" fillId="2" borderId="15" applyNumberFormat="0" applyAlignment="0" applyProtection="0">
      <alignment vertical="center"/>
    </xf>
    <xf numFmtId="0" fontId="71" fillId="2" borderId="15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0" fillId="21" borderId="9" applyNumberFormat="0" applyFont="0" applyAlignment="0" applyProtection="0">
      <alignment vertical="center"/>
    </xf>
    <xf numFmtId="0" fontId="20" fillId="21" borderId="9" applyNumberFormat="0" applyFont="0" applyAlignment="0" applyProtection="0">
      <alignment vertical="center"/>
    </xf>
    <xf numFmtId="0" fontId="20" fillId="21" borderId="9" applyNumberFormat="0" applyFont="0" applyAlignment="0" applyProtection="0">
      <alignment vertical="center"/>
    </xf>
    <xf numFmtId="0" fontId="20" fillId="21" borderId="9" applyNumberFormat="0" applyFont="0" applyAlignment="0" applyProtection="0">
      <alignment vertical="center"/>
    </xf>
    <xf numFmtId="0" fontId="20" fillId="21" borderId="9" applyNumberFormat="0" applyFont="0" applyAlignment="0" applyProtection="0">
      <alignment vertical="center"/>
    </xf>
    <xf numFmtId="184" fontId="27" fillId="0" borderId="2" applyNumberFormat="0"/>
    <xf numFmtId="0" fontId="54" fillId="0" borderId="0" applyFont="0" applyFill="0" applyBorder="0" applyAlignment="0" applyProtection="0"/>
    <xf numFmtId="0" fontId="15" fillId="0" borderId="0">
      <alignment vertical="center"/>
    </xf>
  </cellStyleXfs>
  <cellXfs count="2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210" fontId="1" fillId="0" borderId="0" xfId="0" applyNumberFormat="1" applyFont="1" applyFill="1" applyAlignment="1">
      <alignment horizontal="center" vertical="center"/>
    </xf>
    <xf numFmtId="210" fontId="1" fillId="0" borderId="0" xfId="0" applyNumberFormat="1" applyFont="1" applyFill="1" applyAlignment="1">
      <alignment horizontal="center" vertical="center"/>
    </xf>
    <xf numFmtId="210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210" fontId="5" fillId="0" borderId="0" xfId="0" applyNumberFormat="1" applyFont="1" applyFill="1" applyAlignment="1">
      <alignment horizontal="right" vertical="center"/>
    </xf>
    <xf numFmtId="210" fontId="6" fillId="0" borderId="1" xfId="0" applyNumberFormat="1" applyFont="1" applyFill="1" applyBorder="1" applyAlignment="1">
      <alignment horizontal="center" vertical="center" wrapText="1"/>
    </xf>
    <xf numFmtId="210" fontId="3" fillId="0" borderId="2" xfId="0" applyNumberFormat="1" applyFont="1" applyFill="1" applyBorder="1" applyAlignment="1">
      <alignment horizontal="center" vertical="center" wrapText="1"/>
    </xf>
    <xf numFmtId="194" fontId="3" fillId="0" borderId="2" xfId="0" applyNumberFormat="1" applyFont="1" applyFill="1" applyBorder="1" applyAlignment="1">
      <alignment horizontal="center" vertical="center" wrapText="1"/>
    </xf>
    <xf numFmtId="210" fontId="5" fillId="0" borderId="2" xfId="0" applyNumberFormat="1" applyFont="1" applyFill="1" applyBorder="1" applyAlignment="1">
      <alignment horizontal="left" vertical="center" wrapText="1"/>
    </xf>
    <xf numFmtId="41" fontId="5" fillId="0" borderId="2" xfId="0" applyNumberFormat="1" applyFont="1" applyFill="1" applyBorder="1" applyAlignment="1">
      <alignment horizontal="right" vertical="center"/>
    </xf>
    <xf numFmtId="19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right" vertical="center"/>
    </xf>
    <xf numFmtId="202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1" fontId="2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210" fontId="6" fillId="0" borderId="2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10" fontId="5" fillId="0" borderId="2" xfId="0" applyNumberFormat="1" applyFont="1" applyFill="1" applyBorder="1" applyAlignment="1">
      <alignment horizontal="right" vertical="center" wrapText="1"/>
    </xf>
    <xf numFmtId="210" fontId="2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210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210" fontId="3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210" fontId="3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>
      <alignment vertical="center"/>
    </xf>
    <xf numFmtId="3" fontId="2" fillId="0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210" fontId="3" fillId="0" borderId="2" xfId="0" applyNumberFormat="1" applyFont="1" applyBorder="1" applyAlignment="1">
      <alignment horizontal="center" vertical="center" wrapText="1"/>
    </xf>
    <xf numFmtId="210" fontId="3" fillId="0" borderId="2" xfId="0" applyNumberFormat="1" applyFont="1" applyFill="1" applyBorder="1" applyAlignment="1">
      <alignment horizontal="center" vertical="center" wrapText="1"/>
    </xf>
    <xf numFmtId="194" fontId="3" fillId="0" borderId="2" xfId="0" applyNumberFormat="1" applyFont="1" applyBorder="1" applyAlignment="1">
      <alignment horizontal="center" vertical="center" wrapText="1"/>
    </xf>
    <xf numFmtId="210" fontId="3" fillId="0" borderId="2" xfId="0" applyNumberFormat="1" applyFont="1" applyFill="1" applyBorder="1" applyAlignment="1">
      <alignment vertical="center" wrapText="1"/>
    </xf>
    <xf numFmtId="41" fontId="2" fillId="0" borderId="2" xfId="0" applyNumberFormat="1" applyFont="1" applyFill="1" applyBorder="1">
      <alignment vertical="center"/>
    </xf>
    <xf numFmtId="194" fontId="2" fillId="0" borderId="2" xfId="0" applyNumberFormat="1" applyFont="1" applyBorder="1" applyAlignment="1">
      <alignment horizontal="center" vertical="center" wrapText="1"/>
    </xf>
    <xf numFmtId="210" fontId="2" fillId="0" borderId="2" xfId="0" applyNumberFormat="1" applyFont="1" applyFill="1" applyBorder="1" applyAlignment="1">
      <alignment vertical="center" wrapText="1"/>
    </xf>
    <xf numFmtId="41" fontId="2" fillId="0" borderId="2" xfId="0" applyNumberFormat="1" applyFont="1" applyFill="1" applyBorder="1" applyAlignment="1">
      <alignment vertical="center"/>
    </xf>
    <xf numFmtId="10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1" fontId="2" fillId="0" borderId="2" xfId="13" applyNumberFormat="1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41" fontId="2" fillId="0" borderId="2" xfId="13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762" applyFont="1" applyFill="1" applyBorder="1" applyAlignment="1">
      <alignment horizontal="center" vertical="center"/>
    </xf>
    <xf numFmtId="0" fontId="1" fillId="0" borderId="0" xfId="762" applyFont="1">
      <alignment vertical="center"/>
    </xf>
    <xf numFmtId="0" fontId="5" fillId="0" borderId="0" xfId="762" applyFont="1" applyBorder="1" applyAlignment="1">
      <alignment horizontal="right" vertical="center"/>
    </xf>
    <xf numFmtId="0" fontId="3" fillId="0" borderId="1" xfId="649" applyFont="1" applyBorder="1" applyAlignment="1">
      <alignment horizontal="center" vertical="center"/>
    </xf>
    <xf numFmtId="0" fontId="1" fillId="0" borderId="2" xfId="649" applyFont="1" applyBorder="1">
      <alignment vertical="center"/>
    </xf>
    <xf numFmtId="3" fontId="2" fillId="0" borderId="2" xfId="649" applyNumberFormat="1" applyFont="1" applyFill="1" applyBorder="1" applyAlignment="1" applyProtection="1">
      <alignment horizontal="center" vertical="center"/>
    </xf>
    <xf numFmtId="0" fontId="4" fillId="0" borderId="0" xfId="1135" applyNumberFormat="1" applyFont="1" applyFill="1" applyAlignment="1" applyProtection="1">
      <alignment horizontal="center" vertical="center" wrapText="1"/>
    </xf>
    <xf numFmtId="0" fontId="2" fillId="0" borderId="3" xfId="1135" applyNumberFormat="1" applyFont="1" applyFill="1" applyBorder="1" applyAlignment="1" applyProtection="1">
      <alignment vertical="center"/>
    </xf>
    <xf numFmtId="0" fontId="5" fillId="0" borderId="3" xfId="1135" applyNumberFormat="1" applyFont="1" applyFill="1" applyBorder="1" applyAlignment="1" applyProtection="1">
      <alignment horizontal="right" vertical="center"/>
    </xf>
    <xf numFmtId="0" fontId="3" fillId="0" borderId="4" xfId="1135" applyNumberFormat="1" applyFont="1" applyFill="1" applyBorder="1" applyAlignment="1" applyProtection="1">
      <alignment horizontal="center" vertical="center"/>
    </xf>
    <xf numFmtId="0" fontId="2" fillId="0" borderId="2" xfId="1135" applyNumberFormat="1" applyFont="1" applyFill="1" applyBorder="1" applyAlignment="1" applyProtection="1">
      <alignment horizontal="left" vertical="center"/>
    </xf>
    <xf numFmtId="3" fontId="2" fillId="0" borderId="2" xfId="1135" applyNumberFormat="1" applyFont="1" applyFill="1" applyBorder="1" applyAlignment="1" applyProtection="1">
      <alignment horizontal="center" vertical="center"/>
    </xf>
    <xf numFmtId="0" fontId="2" fillId="0" borderId="2" xfId="1135" applyNumberFormat="1" applyFont="1" applyFill="1" applyBorder="1" applyAlignment="1" applyProtection="1">
      <alignment vertical="center"/>
    </xf>
    <xf numFmtId="0" fontId="3" fillId="0" borderId="2" xfId="1135" applyNumberFormat="1" applyFont="1" applyFill="1" applyBorder="1" applyAlignment="1" applyProtection="1">
      <alignment horizontal="center" vertical="center"/>
    </xf>
    <xf numFmtId="3" fontId="3" fillId="0" borderId="2" xfId="1135" applyNumberFormat="1" applyFont="1" applyFill="1" applyBorder="1" applyAlignment="1" applyProtection="1">
      <alignment horizontal="center" vertical="center"/>
    </xf>
    <xf numFmtId="0" fontId="4" fillId="0" borderId="0" xfId="1133" applyFont="1" applyAlignment="1">
      <alignment horizontal="center" vertical="center"/>
    </xf>
    <xf numFmtId="0" fontId="1" fillId="0" borderId="0" xfId="1133" applyFont="1">
      <alignment vertical="center"/>
    </xf>
    <xf numFmtId="210" fontId="5" fillId="0" borderId="0" xfId="1133" applyNumberFormat="1" applyFont="1" applyAlignment="1">
      <alignment horizontal="right" vertical="center"/>
    </xf>
    <xf numFmtId="0" fontId="3" fillId="0" borderId="2" xfId="1133" applyFont="1" applyBorder="1" applyAlignment="1">
      <alignment horizontal="center" vertical="center" wrapText="1"/>
    </xf>
    <xf numFmtId="210" fontId="6" fillId="0" borderId="2" xfId="1133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5" fillId="0" borderId="2" xfId="0" applyFont="1" applyBorder="1" applyAlignment="1">
      <alignment horizontal="left" vertical="center" wrapText="1"/>
    </xf>
    <xf numFmtId="210" fontId="5" fillId="0" borderId="2" xfId="0" applyNumberFormat="1" applyFont="1" applyFill="1" applyBorder="1" applyAlignment="1">
      <alignment horizontal="right" vertical="center" wrapText="1"/>
    </xf>
    <xf numFmtId="210" fontId="5" fillId="0" borderId="2" xfId="13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210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98" fontId="6" fillId="0" borderId="2" xfId="13" applyNumberFormat="1" applyFont="1" applyBorder="1" applyAlignment="1">
      <alignment vertical="center" wrapText="1"/>
    </xf>
    <xf numFmtId="210" fontId="5" fillId="0" borderId="0" xfId="0" applyNumberFormat="1" applyFont="1" applyAlignment="1">
      <alignment horizontal="right" vertical="center"/>
    </xf>
    <xf numFmtId="198" fontId="5" fillId="0" borderId="2" xfId="13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210" fontId="1" fillId="0" borderId="0" xfId="0" applyNumberFormat="1" applyFont="1" applyAlignment="1">
      <alignment horizontal="center" vertical="center"/>
    </xf>
    <xf numFmtId="210" fontId="1" fillId="0" borderId="0" xfId="0" applyNumberFormat="1" applyFont="1" applyFill="1" applyAlignment="1">
      <alignment horizontal="center" vertical="center"/>
    </xf>
    <xf numFmtId="210" fontId="1" fillId="0" borderId="0" xfId="0" applyNumberFormat="1" applyFont="1" applyAlignment="1">
      <alignment horizontal="center" vertical="center"/>
    </xf>
    <xf numFmtId="20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211" fontId="4" fillId="0" borderId="0" xfId="13" applyNumberFormat="1" applyFont="1" applyAlignment="1">
      <alignment horizontal="right" vertical="center"/>
    </xf>
    <xf numFmtId="210" fontId="4" fillId="0" borderId="0" xfId="0" applyNumberFormat="1" applyFont="1" applyAlignment="1">
      <alignment horizontal="right" vertical="center"/>
    </xf>
    <xf numFmtId="210" fontId="4" fillId="0" borderId="0" xfId="13" applyNumberFormat="1" applyFont="1" applyAlignment="1">
      <alignment horizontal="right" vertical="center"/>
    </xf>
    <xf numFmtId="205" fontId="1" fillId="0" borderId="0" xfId="0" applyNumberFormat="1" applyFont="1">
      <alignment vertical="center"/>
    </xf>
    <xf numFmtId="211" fontId="5" fillId="0" borderId="2" xfId="13" applyNumberFormat="1" applyFont="1" applyFill="1" applyBorder="1" applyAlignment="1">
      <alignment horizontal="right" vertical="center" wrapText="1"/>
    </xf>
    <xf numFmtId="211" fontId="5" fillId="0" borderId="2" xfId="13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210" fontId="5" fillId="0" borderId="2" xfId="13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209" applyFont="1" applyFill="1" applyBorder="1" applyAlignment="1">
      <alignment horizontal="center" vertical="center"/>
    </xf>
    <xf numFmtId="0" fontId="1" fillId="0" borderId="0" xfId="209" applyFont="1">
      <alignment vertical="center"/>
    </xf>
    <xf numFmtId="0" fontId="5" fillId="0" borderId="0" xfId="209" applyFont="1" applyBorder="1" applyAlignment="1">
      <alignment horizontal="right" vertical="center"/>
    </xf>
    <xf numFmtId="3" fontId="2" fillId="0" borderId="2" xfId="649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212" fontId="4" fillId="0" borderId="0" xfId="1134" applyNumberFormat="1" applyFont="1" applyFill="1" applyAlignment="1"/>
    <xf numFmtId="212" fontId="9" fillId="0" borderId="0" xfId="1134" applyNumberFormat="1" applyFont="1" applyFill="1">
      <alignment vertical="center"/>
    </xf>
    <xf numFmtId="212" fontId="5" fillId="0" borderId="0" xfId="1134" applyNumberFormat="1" applyFont="1" applyFill="1" applyAlignment="1">
      <alignment horizontal="right" vertical="center"/>
    </xf>
    <xf numFmtId="212" fontId="3" fillId="0" borderId="2" xfId="301" applyNumberFormat="1" applyFont="1" applyFill="1" applyBorder="1" applyAlignment="1">
      <alignment horizontal="center" vertical="center"/>
    </xf>
    <xf numFmtId="198" fontId="3" fillId="0" borderId="2" xfId="13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vertical="center"/>
    </xf>
    <xf numFmtId="3" fontId="2" fillId="0" borderId="4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vertical="center"/>
    </xf>
    <xf numFmtId="3" fontId="2" fillId="0" borderId="6" xfId="0" applyNumberFormat="1" applyFont="1" applyFill="1" applyBorder="1" applyAlignment="1" applyProtection="1">
      <alignment horizontal="right" vertical="center"/>
    </xf>
    <xf numFmtId="0" fontId="10" fillId="0" borderId="0" xfId="1167" applyFont="1" applyAlignment="1">
      <alignment horizontal="center" vertical="center" wrapText="1"/>
    </xf>
    <xf numFmtId="0" fontId="10" fillId="0" borderId="0" xfId="1167" applyFont="1" applyFill="1" applyAlignment="1">
      <alignment horizontal="center" vertical="center" wrapText="1"/>
    </xf>
    <xf numFmtId="210" fontId="1" fillId="0" borderId="0" xfId="1167" applyNumberFormat="1" applyFont="1" applyBorder="1" applyAlignment="1">
      <alignment horizontal="center" vertical="center" wrapText="1"/>
    </xf>
    <xf numFmtId="210" fontId="1" fillId="0" borderId="0" xfId="1167" applyNumberFormat="1" applyFont="1" applyBorder="1" applyAlignment="1">
      <alignment horizontal="right" vertical="center" wrapText="1"/>
    </xf>
    <xf numFmtId="210" fontId="1" fillId="0" borderId="0" xfId="1167" applyNumberFormat="1" applyFont="1" applyFill="1" applyBorder="1" applyAlignment="1">
      <alignment horizontal="center" vertical="center" wrapText="1"/>
    </xf>
    <xf numFmtId="210" fontId="1" fillId="0" borderId="0" xfId="1167" applyNumberFormat="1" applyFont="1" applyBorder="1" applyAlignment="1">
      <alignment horizontal="center" vertical="center" wrapText="1"/>
    </xf>
    <xf numFmtId="210" fontId="5" fillId="0" borderId="0" xfId="1167" applyNumberFormat="1" applyFont="1" applyBorder="1" applyAlignment="1">
      <alignment horizontal="right" vertical="center" wrapText="1"/>
    </xf>
    <xf numFmtId="210" fontId="3" fillId="0" borderId="2" xfId="1167" applyNumberFormat="1" applyFont="1" applyBorder="1" applyAlignment="1">
      <alignment horizontal="center" vertical="center" wrapText="1"/>
    </xf>
    <xf numFmtId="0" fontId="3" fillId="0" borderId="2" xfId="1167" applyFont="1" applyBorder="1" applyAlignment="1">
      <alignment horizontal="center" vertical="center" wrapText="1"/>
    </xf>
    <xf numFmtId="210" fontId="3" fillId="0" borderId="2" xfId="0" applyNumberFormat="1" applyFont="1" applyBorder="1" applyAlignment="1">
      <alignment horizontal="right" vertical="center"/>
    </xf>
    <xf numFmtId="210" fontId="3" fillId="0" borderId="2" xfId="0" applyNumberFormat="1" applyFont="1" applyFill="1" applyBorder="1" applyAlignment="1">
      <alignment horizontal="right" vertical="center"/>
    </xf>
    <xf numFmtId="205" fontId="2" fillId="0" borderId="2" xfId="0" applyNumberFormat="1" applyFont="1" applyBorder="1">
      <alignment vertical="center"/>
    </xf>
    <xf numFmtId="210" fontId="3" fillId="0" borderId="2" xfId="0" applyNumberFormat="1" applyFont="1" applyBorder="1" applyAlignment="1">
      <alignment horizontal="left" vertical="center" wrapText="1"/>
    </xf>
    <xf numFmtId="41" fontId="2" fillId="0" borderId="2" xfId="0" applyNumberFormat="1" applyFont="1" applyFill="1" applyBorder="1" applyAlignment="1">
      <alignment horizontal="right" vertical="center"/>
    </xf>
    <xf numFmtId="210" fontId="2" fillId="0" borderId="2" xfId="0" applyNumberFormat="1" applyFont="1" applyBorder="1" applyAlignment="1">
      <alignment horizontal="left" vertical="center" wrapText="1"/>
    </xf>
    <xf numFmtId="210" fontId="2" fillId="0" borderId="2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  <xf numFmtId="208" fontId="1" fillId="0" borderId="0" xfId="13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210" fontId="1" fillId="0" borderId="0" xfId="0" applyNumberFormat="1" applyFont="1" applyFill="1" applyBorder="1" applyAlignment="1">
      <alignment horizontal="center" vertical="center" wrapText="1"/>
    </xf>
    <xf numFmtId="208" fontId="5" fillId="0" borderId="0" xfId="13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horizontal="right" vertical="center"/>
    </xf>
    <xf numFmtId="194" fontId="2" fillId="0" borderId="2" xfId="0" applyNumberFormat="1" applyFont="1" applyFill="1" applyBorder="1" applyAlignment="1">
      <alignment horizontal="center" vertical="center" wrapText="1"/>
    </xf>
    <xf numFmtId="208" fontId="1" fillId="0" borderId="2" xfId="13" applyNumberFormat="1" applyFont="1" applyFill="1" applyBorder="1">
      <alignment vertical="center"/>
    </xf>
    <xf numFmtId="208" fontId="1" fillId="0" borderId="2" xfId="13" applyNumberFormat="1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210" fontId="2" fillId="0" borderId="2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968" applyNumberFormat="1" applyFont="1" applyFill="1" applyAlignment="1" applyProtection="1">
      <alignment horizontal="center" vertical="center"/>
    </xf>
    <xf numFmtId="0" fontId="2" fillId="0" borderId="0" xfId="968" applyFont="1" applyFill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2" xfId="968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198" fontId="2" fillId="0" borderId="2" xfId="13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98" fontId="3" fillId="0" borderId="2" xfId="13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98" fontId="2" fillId="0" borderId="2" xfId="13" applyNumberFormat="1" applyFont="1" applyFill="1" applyBorder="1" applyAlignment="1" applyProtection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210" fontId="5" fillId="0" borderId="0" xfId="0" applyNumberFormat="1" applyFont="1" applyFill="1" applyAlignment="1">
      <alignment horizontal="right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41" fontId="2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41" fontId="3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210" fontId="1" fillId="0" borderId="0" xfId="0" applyNumberFormat="1" applyFont="1" applyFill="1" applyAlignment="1">
      <alignment horizontal="center" vertical="center" wrapText="1"/>
    </xf>
    <xf numFmtId="210" fontId="1" fillId="0" borderId="0" xfId="0" applyNumberFormat="1" applyFont="1" applyFill="1" applyAlignment="1">
      <alignment horizontal="center" vertical="center" wrapText="1"/>
    </xf>
    <xf numFmtId="194" fontId="1" fillId="0" borderId="0" xfId="0" applyNumberFormat="1" applyFont="1" applyFill="1" applyAlignment="1">
      <alignment horizontal="center" vertical="center" wrapText="1"/>
    </xf>
    <xf numFmtId="210" fontId="1" fillId="0" borderId="0" xfId="0" applyNumberFormat="1" applyFont="1" applyFill="1" applyBorder="1" applyAlignment="1">
      <alignment horizontal="center" vertical="center" wrapText="1"/>
    </xf>
    <xf numFmtId="194" fontId="1" fillId="0" borderId="0" xfId="0" applyNumberFormat="1" applyFont="1" applyFill="1" applyBorder="1" applyAlignment="1">
      <alignment horizontal="center" vertical="center" wrapText="1"/>
    </xf>
    <xf numFmtId="210" fontId="2" fillId="0" borderId="2" xfId="0" applyNumberFormat="1" applyFont="1" applyFill="1" applyBorder="1" applyAlignment="1">
      <alignment horizontal="left" vertical="center" wrapText="1"/>
    </xf>
    <xf numFmtId="2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210" fontId="2" fillId="0" borderId="2" xfId="0" applyNumberFormat="1" applyFont="1" applyFill="1" applyBorder="1" applyAlignment="1">
      <alignment horizontal="left" vertical="center" wrapText="1"/>
    </xf>
    <xf numFmtId="210" fontId="5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4" fillId="0" borderId="0" xfId="0" applyFont="1" applyFill="1">
      <alignment vertical="center"/>
    </xf>
  </cellXfs>
  <cellStyles count="1649">
    <cellStyle name="常规" xfId="0" builtinId="0"/>
    <cellStyle name="货币[0]" xfId="1" builtinId="7"/>
    <cellStyle name="60% - 强调文字颜色 6 6 3" xfId="2"/>
    <cellStyle name="公司标准表 3" xfId="3"/>
    <cellStyle name="输入" xfId="4" builtinId="20"/>
    <cellStyle name="强调文字颜色 2 3 2" xfId="5"/>
    <cellStyle name="20% - 强调文字颜色 3" xfId="6" builtinId="38"/>
    <cellStyle name="货币" xfId="7" builtinId="4"/>
    <cellStyle name="千位分隔[0]" xfId="8" builtinId="6"/>
    <cellStyle name="40% - 强调文字颜色 3" xfId="9" builtinId="39"/>
    <cellStyle name="40% - 强调文字颜色 4 3 4" xfId="10"/>
    <cellStyle name="差" xfId="11" builtinId="27"/>
    <cellStyle name="40% - 强调文字颜色 3 5 3" xfId="12"/>
    <cellStyle name="千位分隔" xfId="13" builtinId="3"/>
    <cellStyle name="常规 7 3" xfId="14"/>
    <cellStyle name="60% - 强调文字颜色 2 4 3" xfId="15"/>
    <cellStyle name="千位分隔 3 3 2" xfId="16"/>
    <cellStyle name="20% - 强调文字颜色 4 6 3" xfId="17"/>
    <cellStyle name="超链接" xfId="18" builtinId="8"/>
    <cellStyle name="强调文字颜色 5 3 3" xfId="19"/>
    <cellStyle name="千位分隔 2 2 2 4" xfId="20"/>
    <cellStyle name="60% - 强调文字颜色 6 3 2" xfId="21"/>
    <cellStyle name="60% - 强调文字颜色 3" xfId="22" builtinId="40"/>
    <cellStyle name="百分比" xfId="23" builtinId="5"/>
    <cellStyle name="样式 1 5" xfId="24"/>
    <cellStyle name="60% - 强调文字颜色 5 4 2" xfId="25"/>
    <cellStyle name="好_桂财教(2011)261号2012年薄改计划资金附件 2" xfId="26"/>
    <cellStyle name="千位分隔 3 2 2 2 2 2 2 2" xfId="27"/>
    <cellStyle name="40% - 强调文字颜色 6 4 2" xfId="28"/>
    <cellStyle name="已访问的超链接" xfId="29" builtinId="9"/>
    <cellStyle name="Œ…‹æØ‚è_Region Orders (2)" xfId="30"/>
    <cellStyle name="差_Book1 2" xfId="31"/>
    <cellStyle name="60% - 强调文字颜色 2 3" xfId="32"/>
    <cellStyle name="注释" xfId="33" builtinId="10"/>
    <cellStyle name="常规 6" xfId="34"/>
    <cellStyle name="20% - 强调文字颜色 4 5" xfId="35"/>
    <cellStyle name="常规 12 2 2" xfId="36"/>
    <cellStyle name="60% - 强调文字颜色 2" xfId="37" builtinId="36"/>
    <cellStyle name="Entered" xfId="38"/>
    <cellStyle name="标题 4" xfId="39" builtinId="19"/>
    <cellStyle name="警告文本" xfId="40" builtinId="11"/>
    <cellStyle name="注释 5" xfId="41"/>
    <cellStyle name="常规 2_民生政策最低支出需求" xfId="42"/>
    <cellStyle name="常规 5 2" xfId="43"/>
    <cellStyle name="60% - 强调文字颜色 2 2 2" xfId="44"/>
    <cellStyle name="千位分隔 6 2 2 3" xfId="45"/>
    <cellStyle name="标题" xfId="46" builtinId="15"/>
    <cellStyle name="强调文字颜色 1 2 3" xfId="47"/>
    <cellStyle name="20% - 强调文字颜色 4 4 2" xfId="48"/>
    <cellStyle name="40% - 强调文字颜色 6 7 3" xfId="49"/>
    <cellStyle name="千位分隔 3 2 2 3 3" xfId="50"/>
    <cellStyle name="标题 1 5 2" xfId="51"/>
    <cellStyle name="解释性文本" xfId="52" builtinId="53"/>
    <cellStyle name="一般_NEGS" xfId="53"/>
    <cellStyle name="标题 1" xfId="54" builtinId="16"/>
    <cellStyle name="20% - 强调文字颜色 5 3 3" xfId="55"/>
    <cellStyle name="千位分隔 6 2 2 3 2" xfId="56"/>
    <cellStyle name="标题 2" xfId="57" builtinId="17"/>
    <cellStyle name="20% - 强调文字颜色 5 3 4" xfId="58"/>
    <cellStyle name="常规 5 2 2" xfId="59"/>
    <cellStyle name="0,0_x000d__x000a_NA_x000d__x000a_" xfId="60"/>
    <cellStyle name="差 7" xfId="61"/>
    <cellStyle name="60% - 强调文字颜色 1" xfId="62" builtinId="32"/>
    <cellStyle name="Linked Cells 4" xfId="63"/>
    <cellStyle name="千位分隔 6 2 2 3 3" xfId="64"/>
    <cellStyle name="标题 3" xfId="65" builtinId="18"/>
    <cellStyle name="注释 3 2 2" xfId="66"/>
    <cellStyle name="40% - 强调文字颜色 6 6 2" xfId="67"/>
    <cellStyle name="千位分隔 3 2 2 2 2" xfId="68"/>
    <cellStyle name="60% - 强调文字颜色 4" xfId="69" builtinId="44"/>
    <cellStyle name="20% - 强调文字颜色 2 4 2" xfId="70"/>
    <cellStyle name="输出" xfId="71" builtinId="21"/>
    <cellStyle name="40% - 强调文字颜色 3 3 3" xfId="72"/>
    <cellStyle name="常规 26" xfId="73"/>
    <cellStyle name="常规 31" xfId="74"/>
    <cellStyle name="计算" xfId="75" builtinId="22"/>
    <cellStyle name="40% - 强调文字颜色 4 2" xfId="76"/>
    <cellStyle name="检查单元格" xfId="77" builtinId="23"/>
    <cellStyle name="20% - 强调文字颜色 1 4 3" xfId="78"/>
    <cellStyle name="计算 3 2" xfId="79"/>
    <cellStyle name="60% - 强调文字颜色 2 5 3" xfId="80"/>
    <cellStyle name="20% - 强调文字颜色 6" xfId="81" builtinId="50"/>
    <cellStyle name="千位分隔 2 3 2 2" xfId="82"/>
    <cellStyle name="常规 8 3" xfId="83"/>
    <cellStyle name="输出 6" xfId="84"/>
    <cellStyle name="千位分隔 3 4 2" xfId="85"/>
    <cellStyle name="20% - 强调文字颜色 4 7 3" xfId="86"/>
    <cellStyle name="好_桂财教【2010】246号附件2011年农村义务教育校舍维修改造资金项目计划表(110215)" xfId="87"/>
    <cellStyle name="强调文字颜色 2" xfId="88" builtinId="33"/>
    <cellStyle name="千位分隔 6 3" xfId="89"/>
    <cellStyle name="60% - 强调文字颜色 1 7 2" xfId="90"/>
    <cellStyle name="_long term loan - others 300504" xfId="91"/>
    <cellStyle name="注释 2 3" xfId="92"/>
    <cellStyle name="40% - 强调文字颜色 5 7" xfId="93"/>
    <cellStyle name="好_贺州市2010学校改扩容改造和寄宿制学校及附属生活设施建设项目计划表" xfId="94"/>
    <cellStyle name="链接单元格" xfId="95" builtinId="24"/>
    <cellStyle name="千位分隔 3 2 2 2 2 2 3" xfId="96"/>
    <cellStyle name="60% - 强调文字颜色 4 2 3" xfId="97"/>
    <cellStyle name="40% - 强调文字颜色 6 5" xfId="98"/>
    <cellStyle name="汇总" xfId="99" builtinId="25"/>
    <cellStyle name="20% - 强调文字颜色 6 4 3" xfId="100"/>
    <cellStyle name="好" xfId="101" builtinId="26"/>
    <cellStyle name="千位分隔 4 2 2 2 2 3" xfId="102"/>
    <cellStyle name="40% - 强调文字颜色 2 5 3" xfId="103"/>
    <cellStyle name="20% - 强调文字颜色 3 3" xfId="104"/>
    <cellStyle name="输出 3 3" xfId="105"/>
    <cellStyle name="适中" xfId="106" builtinId="28"/>
    <cellStyle name="60% - 强调文字颜色 2 5 2" xfId="107"/>
    <cellStyle name="20% - 强调文字颜色 5" xfId="108" builtinId="46"/>
    <cellStyle name="链接单元格 7" xfId="109"/>
    <cellStyle name="常规 8 2" xfId="110"/>
    <cellStyle name="输出 5" xfId="111"/>
    <cellStyle name="强调文字颜色 1 5 3" xfId="112"/>
    <cellStyle name="20% - 强调文字颜色 4 7 2" xfId="113"/>
    <cellStyle name="强调文字颜色 1" xfId="114" builtinId="29"/>
    <cellStyle name="千位分隔 6 2" xfId="115"/>
    <cellStyle name="标题 4 5 2" xfId="116"/>
    <cellStyle name="40% - 强调文字颜色 5 7 3" xfId="117"/>
    <cellStyle name="20% - 强调文字颜色 1" xfId="118" builtinId="30"/>
    <cellStyle name="40% - 强调文字颜色 4 3 2" xfId="119"/>
    <cellStyle name="40% - 强调文字颜色 1" xfId="120" builtinId="31"/>
    <cellStyle name="20% - 强调文字颜色 2" xfId="121" builtinId="34"/>
    <cellStyle name="40% - 强调文字颜色 4 3 3" xfId="122"/>
    <cellStyle name="40% - 强调文字颜色 2" xfId="123" builtinId="35"/>
    <cellStyle name="千位分隔 2 2 4 2" xfId="124"/>
    <cellStyle name="强调文字颜色 3" xfId="125" builtinId="37"/>
    <cellStyle name="千位分隔 6 4" xfId="126"/>
    <cellStyle name="60% - 强调文字颜色 1 7 3" xfId="127"/>
    <cellStyle name="千位分隔 2 2 4 3" xfId="128"/>
    <cellStyle name="PSChar" xfId="129"/>
    <cellStyle name="差_桂财教(2010)245号附件（2010年县镇学校扩容改造和寄宿制学校及附属生活设施建设资金预算） 2" xfId="130"/>
    <cellStyle name="常规 3 8 2" xfId="131"/>
    <cellStyle name="强调文字颜色 4" xfId="132" builtinId="41"/>
    <cellStyle name="千位分隔 6 5" xfId="133"/>
    <cellStyle name="_Part III.200406.Loan and Liabilities details.(Site Name)_Shenhua PBC package 050530" xfId="134"/>
    <cellStyle name="20% - 强调文字颜色 4" xfId="135" builtinId="42"/>
    <cellStyle name="40% - 强调文字颜色 4" xfId="136" builtinId="43"/>
    <cellStyle name="0,0_x000d__x000a_NA_x000d__x000a_ 8 2" xfId="137"/>
    <cellStyle name="60% - 强调文字颜色 6 5 2" xfId="138"/>
    <cellStyle name="强调文字颜色 5" xfId="139" builtinId="45"/>
    <cellStyle name="40% - 强调文字颜色 5" xfId="140" builtinId="47"/>
    <cellStyle name="好_图书配备方案附件1.2" xfId="141"/>
    <cellStyle name="注释 3 2 3" xfId="142"/>
    <cellStyle name="40% - 强调文字颜色 6 6 3" xfId="143"/>
    <cellStyle name="千位分隔 3 2 2 2 3" xfId="144"/>
    <cellStyle name="标题 1 4 2" xfId="145"/>
    <cellStyle name="60% - 强调文字颜色 5" xfId="146" builtinId="48"/>
    <cellStyle name="60% - 强调文字颜色 6 5 3" xfId="147"/>
    <cellStyle name="强调文字颜色 6" xfId="148" builtinId="49"/>
    <cellStyle name="20% - 强调文字颜色 3 3 2" xfId="149"/>
    <cellStyle name="40% - 强调文字颜色 6" xfId="150" builtinId="51"/>
    <cellStyle name="千位分隔 3 2 2 2 4" xfId="151"/>
    <cellStyle name="60% - 强调文字颜色 6" xfId="152" builtinId="52"/>
    <cellStyle name="_ET_STYLE_NoName_00_" xfId="153"/>
    <cellStyle name="_2011年中等职业学校国家助学 金经费分配表（第二批）" xfId="154"/>
    <cellStyle name="常规 4 4 2" xfId="155"/>
    <cellStyle name="注释 4" xfId="156"/>
    <cellStyle name="_long term loan - others 300504_(中企华)审计评估联合申报明细表.V1" xfId="157"/>
    <cellStyle name="40% - 强调文字颜色 2 6 3" xfId="158"/>
    <cellStyle name="COST1" xfId="159"/>
    <cellStyle name="_2009年配套" xfId="160"/>
    <cellStyle name="差_玉林市2011年农村中小学校舍维修改造资金项目890 2" xfId="161"/>
    <cellStyle name="20% - 强调文字颜色 1 2 2 3" xfId="162"/>
    <cellStyle name="标题 6" xfId="163"/>
    <cellStyle name="??_0N-HANDLING " xfId="164"/>
    <cellStyle name="千位分隔 3 3" xfId="165"/>
    <cellStyle name="霓付 [0]_97MBO" xfId="166"/>
    <cellStyle name="60% - 强调文字颜色 1 4 2" xfId="167"/>
    <cellStyle name="20% - 强调文字颜色 3 6 2" xfId="168"/>
    <cellStyle name="@_text" xfId="169"/>
    <cellStyle name="_KPMG original version_(中企华)审计评估联合申报明细表.V1" xfId="170"/>
    <cellStyle name="_2013年百色市闲置校舍改建中小学附设幼儿园合计表(报教育厅)" xfId="171"/>
    <cellStyle name="_2010年一般预算收支平衡表（陈冬毅发）" xfId="172"/>
    <cellStyle name="常规 7 2" xfId="173"/>
    <cellStyle name="60% - 强调文字颜色 2 4 2" xfId="174"/>
    <cellStyle name="_Part III.200406.Loan and Liabilities details.(Site Name)_KPMG original version" xfId="175"/>
    <cellStyle name="强调文字颜色 1 4 3" xfId="176"/>
    <cellStyle name="20% - 强调文字颜色 4 6 2" xfId="177"/>
    <cellStyle name="??" xfId="178"/>
    <cellStyle name="40% - 强调文字颜色 4 3" xfId="179"/>
    <cellStyle name="计算 3 3" xfId="180"/>
    <cellStyle name="_2011年春季学期特定生活费" xfId="181"/>
    <cellStyle name="?? [0]" xfId="182"/>
    <cellStyle name="_CBRE明细表" xfId="183"/>
    <cellStyle name="常规 29" xfId="184"/>
    <cellStyle name="_(中企华)审计评估联合申报明细表.V1" xfId="185"/>
    <cellStyle name="40% - 强调文字颜色 6 2 2 2" xfId="186"/>
    <cellStyle name="强调文字颜色 2 7 2" xfId="187"/>
    <cellStyle name="20% - 强调文字颜色 2 2 3" xfId="188"/>
    <cellStyle name="好_桂财教(2010)245号附件（2010年县镇学校扩容改造和寄宿制学校及附属生活设施建设资金预算） 2" xfId="189"/>
    <cellStyle name="_2011-2012学年自治区人民政府中等职业教育奖学金经费分配方案" xfId="190"/>
    <cellStyle name="40% - 强调文字颜色 3 2" xfId="191"/>
    <cellStyle name="_2011年高校科研经费分配表" xfId="192"/>
    <cellStyle name="20% - 强调文字颜色 1 3 3" xfId="193"/>
    <cellStyle name="计算 2 2" xfId="194"/>
    <cellStyle name="千位分隔 3 2 2 3 3 2" xfId="195"/>
    <cellStyle name="解释性文本 2" xfId="196"/>
    <cellStyle name="40% - 强调文字颜色 2 3 2 3" xfId="197"/>
    <cellStyle name="_2011年高校助学金分配表（80%）" xfId="198"/>
    <cellStyle name="40% - 强调文字颜色 1 2 2 2" xfId="199"/>
    <cellStyle name="千位分隔 4 5 3" xfId="200"/>
    <cellStyle name="_ET_STYLE_NoName_00__Book1" xfId="201"/>
    <cellStyle name="千位分隔 3 2 2 2 3 2" xfId="202"/>
    <cellStyle name="60% - 强调文字颜色 5 2" xfId="203"/>
    <cellStyle name="40% - 强调文字颜色 2 2 2 3" xfId="204"/>
    <cellStyle name="_ET_STYLE_NoName_00__附件1广西壮族自治区巡回支教点建设规划（2012-2015年）" xfId="205"/>
    <cellStyle name="千位分隔 3 2 2 2 2 3 2" xfId="206"/>
    <cellStyle name="60% - 强调文字颜色 4 3 2" xfId="207"/>
    <cellStyle name="常规 15" xfId="208"/>
    <cellStyle name="常规 20" xfId="209"/>
    <cellStyle name="_ET_STYLE_NoName_00__附件2广西壮族自治区扶持普惠性民办幼儿园奖补资金申报表（2012-2015年）" xfId="210"/>
    <cellStyle name="Input Cells 3" xfId="211"/>
    <cellStyle name="适中 3 4" xfId="212"/>
    <cellStyle name="强调文字颜色 3 3 3" xfId="213"/>
    <cellStyle name="40% - 强调文字颜色 5 2 2 2" xfId="214"/>
    <cellStyle name="20% - 强调文字颜色 6 5 2" xfId="215"/>
    <cellStyle name="_ET_STYLE_NoName_00__附件3广西壮族自治区扶持集体、企事业单位办园奖补资金申报表（2012-2015年）" xfId="216"/>
    <cellStyle name="_KPMG original version" xfId="217"/>
    <cellStyle name="千位分隔 4 4 2 3" xfId="218"/>
    <cellStyle name="_KPMG original version_附件1：审计评估联合申报明细表" xfId="219"/>
    <cellStyle name="常规 17 2 2" xfId="220"/>
    <cellStyle name="千位分隔 3 2 2 4 3" xfId="221"/>
    <cellStyle name="_long term loan - others 300504_KPMG original version" xfId="222"/>
    <cellStyle name="标题 1 6 2" xfId="223"/>
    <cellStyle name="_long term loan - others 300504_KPMG original version_(中企华)审计评估联合申报明细表.V1" xfId="224"/>
    <cellStyle name="常规 3 4" xfId="225"/>
    <cellStyle name="60% - 强调文字颜色 5 7 2" xfId="226"/>
    <cellStyle name="20% - 强调文字颜色 4 2 4" xfId="227"/>
    <cellStyle name="_long term loan - others 300504_KPMG original version_附件1：审计评估联合申报明细表" xfId="228"/>
    <cellStyle name="标题 3 2 2" xfId="229"/>
    <cellStyle name="好 5" xfId="230"/>
    <cellStyle name="20% - 强调文字颜色 1 7 3" xfId="231"/>
    <cellStyle name="计算 6 2" xfId="232"/>
    <cellStyle name="适中 3 2" xfId="233"/>
    <cellStyle name="常规 16 5" xfId="234"/>
    <cellStyle name="常规 13" xfId="235"/>
    <cellStyle name="好 4 3" xfId="236"/>
    <cellStyle name="_long term loan - others 300504_Shenhua PBC package 050530" xfId="237"/>
    <cellStyle name="20% - 强调文字颜色 4 2 2 2" xfId="238"/>
    <cellStyle name="20% - 强调文字颜色 3 3 4" xfId="239"/>
    <cellStyle name="_副本桂财教(2011)号（2011年免学费分配表）" xfId="240"/>
    <cellStyle name="_long term loan - others 300504_Shenhua PBC package 050530_(中企华)审计评估联合申报明细表.V1" xfId="241"/>
    <cellStyle name="计算 7" xfId="242"/>
    <cellStyle name="适中 4" xfId="243"/>
    <cellStyle name="常规 3 2 2" xfId="244"/>
    <cellStyle name="20% - 强调文字颜色 3 3 3" xfId="245"/>
    <cellStyle name="常规 2 15 2" xfId="246"/>
    <cellStyle name="_long term loan - others 300504_Shenhua PBC package 050530_附件1：审计评估联合申报明细表" xfId="247"/>
    <cellStyle name="计算 6" xfId="248"/>
    <cellStyle name="适中 3" xfId="249"/>
    <cellStyle name="{Thousand}" xfId="250"/>
    <cellStyle name="_long term loan - others 300504_附件1：审计评估联合申报明细表" xfId="251"/>
    <cellStyle name="千位分隔 4 2 3 2 2 2" xfId="252"/>
    <cellStyle name="千位分隔 3 2 2 2 2 4" xfId="253"/>
    <cellStyle name="60% - 强调文字颜色 4 4" xfId="254"/>
    <cellStyle name="40% - 强调文字颜色 5 2 3" xfId="255"/>
    <cellStyle name="20% - 强调文字颜色 6 6" xfId="256"/>
    <cellStyle name="常规 2 5" xfId="257"/>
    <cellStyle name="60% - 强调文字颜色 5 6 3" xfId="258"/>
    <cellStyle name="_long term loan - others 300504_审计调查表.V3" xfId="259"/>
    <cellStyle name="_Part III.200406.Loan and Liabilities details.(Site Name)" xfId="260"/>
    <cellStyle name="60% - 强调文字颜色 5 6" xfId="261"/>
    <cellStyle name="样式 1 13" xfId="262"/>
    <cellStyle name="差_补助与上解情况表 3" xfId="263"/>
    <cellStyle name="60% - 强调文字颜色 3 4 3" xfId="264"/>
    <cellStyle name="差_2013年薄改计划资金附件(1221修订） 2" xfId="265"/>
    <cellStyle name="千位分隔 4 3 2" xfId="266"/>
    <cellStyle name="20% - 强调文字颜色 5 6 3" xfId="267"/>
    <cellStyle name="_Part III.200406.Loan and Liabilities details.(Site Name)_(中企华)审计评估联合申报明细表.V1" xfId="268"/>
    <cellStyle name="_Part III.200406.Loan and Liabilities details.(Site Name)_KPMG original version_(中企华)审计评估联合申报明细表.V1" xfId="269"/>
    <cellStyle name="20% - 强调文字颜色 3 2 2 3" xfId="270"/>
    <cellStyle name="强调文字颜色 2 2 2" xfId="271"/>
    <cellStyle name="_Part III.200406.Loan and Liabilities details.(Site Name)_KPMG original version_附件1：审计评估联合申报明细表" xfId="272"/>
    <cellStyle name="40% - 强调文字颜色 2 3" xfId="273"/>
    <cellStyle name="_Part III.200406.Loan and Liabilities details.(Site Name)_Shenhua PBC package 050530_(中企华)审计评估联合申报明细表.V1" xfId="274"/>
    <cellStyle name="60% - 强调文字颜色 2 7 2" xfId="275"/>
    <cellStyle name="20% - 强调文字颜色 1 2 4" xfId="276"/>
    <cellStyle name="20% - 强调文字颜色 1 5" xfId="277"/>
    <cellStyle name="40% - 强调文字颜色 3 6 3" xfId="278"/>
    <cellStyle name="_梧州市扶持集体、企事业单位办园申报表（审核公式）" xfId="279"/>
    <cellStyle name="_Part III.200406.Loan and Liabilities details.(Site Name)_Shenhua PBC package 050530_附件1：审计评估联合申报明细表" xfId="280"/>
    <cellStyle name="entry box" xfId="281"/>
    <cellStyle name="Linked Cells 2 3" xfId="282"/>
    <cellStyle name="好 2" xfId="283"/>
    <cellStyle name="千位分隔 6 3 2 3 2" xfId="284"/>
    <cellStyle name="差_2010年自治区财政与市、试点县财政年终决算结算单20101202 2" xfId="285"/>
    <cellStyle name="20% - 强调文字颜色 2 3" xfId="286"/>
    <cellStyle name="输出 2 3" xfId="287"/>
    <cellStyle name="_Part III.200406.Loan and Liabilities details.(Site Name)_附件1：审计评估联合申报明细表" xfId="288"/>
    <cellStyle name="好_Book1_1" xfId="289"/>
    <cellStyle name="千位分隔 2" xfId="290"/>
    <cellStyle name="_Part III.200406.Loan and Liabilities details.(Site Name)_审计调查表.V3" xfId="291"/>
    <cellStyle name="常规 7 3 2" xfId="292"/>
    <cellStyle name="强调文字颜色 6 6" xfId="293"/>
    <cellStyle name="_Shenhua PBC package 050530" xfId="294"/>
    <cellStyle name="20% - 强调文字颜色 1 2 2 2" xfId="295"/>
    <cellStyle name="标题 5" xfId="296"/>
    <cellStyle name="_Shenhua PBC package 050530_(中企华)审计评估联合申报明细表.V1" xfId="297"/>
    <cellStyle name="适中 5 3" xfId="298"/>
    <cellStyle name="强调文字颜色 3 5 2" xfId="299"/>
    <cellStyle name="常规 2 12 2" xfId="300"/>
    <cellStyle name="常规_Sheet1 2" xfId="301"/>
    <cellStyle name="_Shenhua PBC package 050530_附件1：审计评估联合申报明细表" xfId="302"/>
    <cellStyle name="40% - 强调文字颜色 6 4 3" xfId="303"/>
    <cellStyle name="_房屋建筑评估申报表" xfId="304"/>
    <cellStyle name="标题 1 2 2" xfId="305"/>
    <cellStyle name="_附件1：审计评估联合申报明细表" xfId="306"/>
    <cellStyle name="_附件2：扶绥县教师周转宿舍建设试点项目2010年中央预算内投资计划建议方案表" xfId="307"/>
    <cellStyle name="60% - 强调文字颜色 5 3 3" xfId="308"/>
    <cellStyle name="千位分隔 6 2 2" xfId="309"/>
    <cellStyle name="40% - 强调文字颜色 5 3 2 3" xfId="310"/>
    <cellStyle name="千位分隔 3 3 2 4" xfId="311"/>
    <cellStyle name="汇总 2 2" xfId="312"/>
    <cellStyle name="_基础经济指标测算表" xfId="313"/>
    <cellStyle name="强调文字颜色 6 2 3" xfId="314"/>
    <cellStyle name="_审计调查表.V3" xfId="315"/>
    <cellStyle name="60% - 强调文字颜色 5 4 3" xfId="316"/>
    <cellStyle name="好_桂财教(2011)261号2012年薄改计划资金附件 3" xfId="317"/>
    <cellStyle name="千位分隔 6 3 2" xfId="318"/>
    <cellStyle name="_文函专递0211-施工企业调查表（附件）" xfId="319"/>
    <cellStyle name="千位分隔 4 3" xfId="320"/>
    <cellStyle name="60% - 强调文字颜色 1 5 2" xfId="321"/>
    <cellStyle name="差_2013年薄改计划资金附件(1221修订）" xfId="322"/>
    <cellStyle name="20% - 强调文字颜色 3 7 2" xfId="323"/>
    <cellStyle name="_梧州市扶持民办幼儿园申报表（审核公式）" xfId="324"/>
    <cellStyle name="常规 2 3 2" xfId="325"/>
    <cellStyle name="_梧州市巡回支教点申报表（审核公式）" xfId="326"/>
    <cellStyle name="_细表" xfId="327"/>
    <cellStyle name="{Comma [0]}" xfId="328"/>
    <cellStyle name="解释性文本 6" xfId="329"/>
    <cellStyle name="{Comma}" xfId="330"/>
    <cellStyle name="差 3" xfId="331"/>
    <cellStyle name="千位分隔 4 2 3 3" xfId="332"/>
    <cellStyle name="{Date}" xfId="333"/>
    <cellStyle name="40% - 强调文字颜色 1 2 4" xfId="334"/>
    <cellStyle name="{Thousand [0]}" xfId="335"/>
    <cellStyle name="常规 2 4" xfId="336"/>
    <cellStyle name="输入 3 3" xfId="337"/>
    <cellStyle name="钎霖_laroux" xfId="338"/>
    <cellStyle name="60% - 强调文字颜色 5 6 2" xfId="339"/>
    <cellStyle name="{Month}" xfId="340"/>
    <cellStyle name="per.style" xfId="341"/>
    <cellStyle name="{Percent}" xfId="342"/>
    <cellStyle name="{Z'0000(1 dec)}" xfId="343"/>
    <cellStyle name="{Z'0000(4 dec)}" xfId="344"/>
    <cellStyle name="40% - 强调文字颜色 6 7 2" xfId="345"/>
    <cellStyle name="注释 2 2" xfId="346"/>
    <cellStyle name="40% - 强调文字颜色 5 6" xfId="347"/>
    <cellStyle name="0,0_x000d__x000a_NA_x000d__x000a_ 10" xfId="348"/>
    <cellStyle name="好_桂教报〔2011〕75号附件1的附件3 2" xfId="349"/>
    <cellStyle name="常规 6 2 2" xfId="350"/>
    <cellStyle name="20% - 强调文字颜色 6 3 4" xfId="351"/>
    <cellStyle name="常规 5 2 2 2" xfId="352"/>
    <cellStyle name="0,0_x000d__x000a_NA_x000d__x000a_ 2" xfId="353"/>
    <cellStyle name="Grey" xfId="354"/>
    <cellStyle name="差 7 2" xfId="355"/>
    <cellStyle name="0,0_x000d__x000a_NA_x000d__x000a_ 2 2" xfId="356"/>
    <cellStyle name="0,0_x000d__x000a_NA_x000d__x000a_ 3" xfId="357"/>
    <cellStyle name="差 7 3" xfId="358"/>
    <cellStyle name="0,0_x000d__x000a_NA_x000d__x000a_ 4" xfId="359"/>
    <cellStyle name="常规 17 3" xfId="360"/>
    <cellStyle name="0,0_x000d__x000a_NA_x000d__x000a_ 4 2" xfId="361"/>
    <cellStyle name="标题 1 7" xfId="362"/>
    <cellStyle name="0,0_x000d__x000a_NA_x000d__x000a_ 5" xfId="363"/>
    <cellStyle name="0,0_x000d__x000a_NA_x000d__x000a_ 6" xfId="364"/>
    <cellStyle name="千位分隔 3 2 3 3 3" xfId="365"/>
    <cellStyle name="标题 2 5 2" xfId="366"/>
    <cellStyle name="0,0_x000d__x000a_NA_x000d__x000a_ 7" xfId="367"/>
    <cellStyle name="0,0_x000d__x000a_NA_x000d__x000a_ 8" xfId="368"/>
    <cellStyle name="好 6 2" xfId="369"/>
    <cellStyle name="0,0_x000d__x000a_NA_x000d__x000a_ 9" xfId="370"/>
    <cellStyle name="好 6 3" xfId="371"/>
    <cellStyle name="差_贺州市2010学校改扩容改造和寄宿制学校及附属生活设施建设项目计划表 2" xfId="372"/>
    <cellStyle name="0,0_x000d__x000a_NA_x000d__x000a_ 9 2" xfId="373"/>
    <cellStyle name="差_04.收入和财力基础表 3" xfId="374"/>
    <cellStyle name="20% - 强调文字颜色 1 2" xfId="375"/>
    <cellStyle name="注释 7 3" xfId="376"/>
    <cellStyle name="链接单元格 3 2" xfId="377"/>
    <cellStyle name="40% - 强调文字颜色 1 3 2 3" xfId="378"/>
    <cellStyle name="链接单元格 3 2 2" xfId="379"/>
    <cellStyle name="常规 11 4" xfId="380"/>
    <cellStyle name="20% - 强调文字颜色 1 2 2" xfId="381"/>
    <cellStyle name="40% - 强调文字颜色 2 2" xfId="382"/>
    <cellStyle name="强调文字颜色 1 7 2" xfId="383"/>
    <cellStyle name="20% - 强调文字颜色 1 2 3" xfId="384"/>
    <cellStyle name="20% - 强调文字颜色 1 3" xfId="385"/>
    <cellStyle name="Normal_0105第二套审计报表定稿" xfId="386"/>
    <cellStyle name="20% - 强调文字颜色 1 3 2" xfId="387"/>
    <cellStyle name="好_2013年薄改计划资金附件(1221修订） 3" xfId="388"/>
    <cellStyle name="千位分隔 6 3 2 2 2 2" xfId="389"/>
    <cellStyle name="常规 12 4" xfId="390"/>
    <cellStyle name="20% - 强调文字颜色 1 3 2 2" xfId="391"/>
    <cellStyle name="千位分隔 2 4 2 2 2" xfId="392"/>
    <cellStyle name="20% - 强调文字颜色 1 3 2 3" xfId="393"/>
    <cellStyle name="40% - 强调文字颜色 3 3" xfId="394"/>
    <cellStyle name="20% - 强调文字颜色 1 3 4" xfId="395"/>
    <cellStyle name="计算 2 3" xfId="396"/>
    <cellStyle name="20% - 强调文字颜色 1 4" xfId="397"/>
    <cellStyle name="千位分隔 6 3 2 2 3" xfId="398"/>
    <cellStyle name="40% - 强调文字颜色 3 6 2" xfId="399"/>
    <cellStyle name="20% - 强调文字颜色 1 4 2" xfId="400"/>
    <cellStyle name="20% - 强调文字颜色 1 5 2" xfId="401"/>
    <cellStyle name="好_图书配备方案附件1.2 2" xfId="402"/>
    <cellStyle name="40% - 强调文字颜色 5 2" xfId="403"/>
    <cellStyle name="好 2 3" xfId="404"/>
    <cellStyle name="20% - 强调文字颜色 1 5 3" xfId="405"/>
    <cellStyle name="计算 4 2" xfId="406"/>
    <cellStyle name="20% - 强调文字颜色 1 6" xfId="407"/>
    <cellStyle name="20% - 强调文字颜色 1 6 2" xfId="408"/>
    <cellStyle name="40% - 强调文字颜色 6 2" xfId="409"/>
    <cellStyle name="20% - 强调文字颜色 3 3 2 2" xfId="410"/>
    <cellStyle name="好 3 3" xfId="411"/>
    <cellStyle name="20% - 强调文字颜色 1 6 3" xfId="412"/>
    <cellStyle name="计算 5 2" xfId="413"/>
    <cellStyle name="20% - 强调文字颜色 1 7" xfId="414"/>
    <cellStyle name="Œ…‹æØ‚è [0.00]_Region Orders (2)" xfId="415"/>
    <cellStyle name="常规 16 4" xfId="416"/>
    <cellStyle name="20% - 强调文字颜色 1 7 2" xfId="417"/>
    <cellStyle name="20% - 强调文字颜色 2 2" xfId="418"/>
    <cellStyle name="20% - 强调文字颜色 2 2 2" xfId="419"/>
    <cellStyle name="20% - 强调文字颜色 2 2 2 2" xfId="420"/>
    <cellStyle name="20% - 强调文字颜色 2 6" xfId="421"/>
    <cellStyle name="20% - 强调文字颜色 2 2 2 3" xfId="422"/>
    <cellStyle name="Normal - Style1 2" xfId="423"/>
    <cellStyle name="20% - 强调文字颜色 2 7" xfId="424"/>
    <cellStyle name="60% - 强调文字颜色 3 7 2" xfId="425"/>
    <cellStyle name="20% - 强调文字颜色 2 2 4" xfId="426"/>
    <cellStyle name="HEADER" xfId="427"/>
    <cellStyle name="20% - 强调文字颜色 2 3 2" xfId="428"/>
    <cellStyle name="Currency [0]_353HHC" xfId="429"/>
    <cellStyle name="20% - 强调文字颜色 2 3 2 2" xfId="430"/>
    <cellStyle name="20% - 强调文字颜色 2 3 2 3" xfId="431"/>
    <cellStyle name="20% - 强调文字颜色 2 3 3" xfId="432"/>
    <cellStyle name="20% - 强调文字颜色 2 3 4" xfId="433"/>
    <cellStyle name="40% - 强调文字颜色 3 7 2" xfId="434"/>
    <cellStyle name="差_2010年自治区财政与市、试点县财政年终决算结算单20101202 3" xfId="435"/>
    <cellStyle name="20% - 强调文字颜色 2 4" xfId="436"/>
    <cellStyle name="20% - 强调文字颜色 2 4 3" xfId="437"/>
    <cellStyle name="好_2013年薄改计划资金附件1220" xfId="438"/>
    <cellStyle name="20% - 强调文字颜色 2 5" xfId="439"/>
    <cellStyle name="40% - 强调文字颜色 3 7 3" xfId="440"/>
    <cellStyle name="20% - 强调文字颜色 2 5 2" xfId="441"/>
    <cellStyle name="20% - 强调文字颜色 2 5 3" xfId="442"/>
    <cellStyle name="20% - 强调文字颜色 2 6 2" xfId="443"/>
    <cellStyle name="20% - 强调文字颜色 2 6 3" xfId="444"/>
    <cellStyle name="Normal - Style1 2 2" xfId="445"/>
    <cellStyle name="20% - 强调文字颜色 2 7 2" xfId="446"/>
    <cellStyle name="20% - 强调文字颜色 2 7 3" xfId="447"/>
    <cellStyle name="适中 7" xfId="448"/>
    <cellStyle name="20% - 强调文字颜色 3 2" xfId="449"/>
    <cellStyle name="适中 7 2" xfId="450"/>
    <cellStyle name="20% - 强调文字颜色 3 2 2" xfId="451"/>
    <cellStyle name="20% - 强调文字颜色 3 2 2 2" xfId="452"/>
    <cellStyle name="强调文字颜色 3 7 2" xfId="453"/>
    <cellStyle name="20% - 强调文字颜色 3 2 3" xfId="454"/>
    <cellStyle name="60% - 强调文字颜色 4 7 2" xfId="455"/>
    <cellStyle name="20% - 强调文字颜色 3 2 4" xfId="456"/>
    <cellStyle name="40% - 强调文字颜色 6 3" xfId="457"/>
    <cellStyle name="20% - 强调文字颜色 3 3 2 3" xfId="458"/>
    <cellStyle name="好 3 4" xfId="459"/>
    <cellStyle name="60% - 强调文字颜色 1 2" xfId="460"/>
    <cellStyle name="20% - 强调文字颜色 3 4" xfId="461"/>
    <cellStyle name="60% - 强调文字颜色 1 2 2" xfId="462"/>
    <cellStyle name="20% - 强调文字颜色 3 4 2" xfId="463"/>
    <cellStyle name="60% - 强调文字颜色 1 2 3" xfId="464"/>
    <cellStyle name="差_Book1_1 2" xfId="465"/>
    <cellStyle name="20% - 强调文字颜色 3 4 3" xfId="466"/>
    <cellStyle name="千位分隔[0] 2 3 2 2 2" xfId="467"/>
    <cellStyle name="60% - 强调文字颜色 1 3" xfId="468"/>
    <cellStyle name="20% - 强调文字颜色 3 5" xfId="469"/>
    <cellStyle name="千位分隔 2 3" xfId="470"/>
    <cellStyle name="60% - 强调文字颜色 1 3 2" xfId="471"/>
    <cellStyle name="20% - 强调文字颜色 3 5 2" xfId="472"/>
    <cellStyle name="千位分隔 3 3 2 2 2 2" xfId="473"/>
    <cellStyle name="千位分隔 2 4" xfId="474"/>
    <cellStyle name="60% - 强调文字颜色 1 3 3" xfId="475"/>
    <cellStyle name="Input [yellow]" xfId="476"/>
    <cellStyle name="gcd 2" xfId="477"/>
    <cellStyle name="千位分隔 2 2 2" xfId="478"/>
    <cellStyle name="20% - 强调文字颜色 3 5 3" xfId="479"/>
    <cellStyle name="60% - 强调文字颜色 1 4" xfId="480"/>
    <cellStyle name="20% - 强调文字颜色 3 6" xfId="481"/>
    <cellStyle name="千位分隔 3 4" xfId="482"/>
    <cellStyle name="60% - 强调文字颜色 1 4 3" xfId="483"/>
    <cellStyle name="千位分隔 2 3 2" xfId="484"/>
    <cellStyle name="20% - 强调文字颜色 3 6 3" xfId="485"/>
    <cellStyle name="Milliers [0]_!!!GO" xfId="486"/>
    <cellStyle name="60% - 强调文字颜色 1 5" xfId="487"/>
    <cellStyle name="20% - 强调文字颜色 3 7" xfId="488"/>
    <cellStyle name="千位分隔 4 4" xfId="489"/>
    <cellStyle name="60% - 强调文字颜色 1 5 3" xfId="490"/>
    <cellStyle name="gcd 2 2" xfId="491"/>
    <cellStyle name="千位分隔 2 4 2" xfId="492"/>
    <cellStyle name="20% - 强调文字颜色 3 7 3" xfId="493"/>
    <cellStyle name="20% - 强调文字颜色 4 2" xfId="494"/>
    <cellStyle name="20% - 强调文字颜色 4 2 2" xfId="495"/>
    <cellStyle name="差_贺州市2010学校改扩容改造和寄宿制学校及附属生活设施建设项目计划表" xfId="496"/>
    <cellStyle name="20% - 强调文字颜色 4 2 2 3" xfId="497"/>
    <cellStyle name="强调文字颜色 4 7 2" xfId="498"/>
    <cellStyle name="20% - 强调文字颜色 4 2 3" xfId="499"/>
    <cellStyle name="20% - 强调文字颜色 4 3" xfId="500"/>
    <cellStyle name="Monétaire [0]_!!!GO" xfId="501"/>
    <cellStyle name="20% - 强调文字颜色 4 3 2" xfId="502"/>
    <cellStyle name="好_Book1" xfId="503"/>
    <cellStyle name="20% - 强调文字颜色 4 3 4" xfId="504"/>
    <cellStyle name="20% - 强调文字颜色 4 3 2 2" xfId="505"/>
    <cellStyle name="20% - 强调文字颜色 4 3 2 3" xfId="506"/>
    <cellStyle name="20% - 强调文字颜色 4 3 3" xfId="507"/>
    <cellStyle name="差_2013年薄改计划资金附件1220" xfId="508"/>
    <cellStyle name="Model 2" xfId="509"/>
    <cellStyle name="常规 5" xfId="510"/>
    <cellStyle name="60% - 强调文字颜色 2 2" xfId="511"/>
    <cellStyle name="20% - 强调文字颜色 4 4" xfId="512"/>
    <cellStyle name="常规 5 3" xfId="513"/>
    <cellStyle name="输入 6 2" xfId="514"/>
    <cellStyle name="60% - 强调文字颜色 2 2 3" xfId="515"/>
    <cellStyle name="20% - 强调文字颜色 4 4 3" xfId="516"/>
    <cellStyle name="注释 2" xfId="517"/>
    <cellStyle name="60% - 强调文字颜色 2 3 2" xfId="518"/>
    <cellStyle name="好_桂教报〔2011〕75号附件1的附件3" xfId="519"/>
    <cellStyle name="常规 6 2" xfId="520"/>
    <cellStyle name="强调文字颜色 1 3 3" xfId="521"/>
    <cellStyle name="20% - 强调文字颜色 4 5 2" xfId="522"/>
    <cellStyle name="常规 6 3" xfId="523"/>
    <cellStyle name="注释 3" xfId="524"/>
    <cellStyle name="输入 7 2" xfId="525"/>
    <cellStyle name="60% - 强调文字颜色 2 3 3" xfId="526"/>
    <cellStyle name="InputArea" xfId="527"/>
    <cellStyle name="千位分隔 3 2 2" xfId="528"/>
    <cellStyle name="20% - 强调文字颜色 4 5 3" xfId="529"/>
    <cellStyle name="常规 7" xfId="530"/>
    <cellStyle name="60% - 强调文字颜色 2 4" xfId="531"/>
    <cellStyle name="20% - 强调文字颜色 4 6" xfId="532"/>
    <cellStyle name="千位分隔 3 2 4 3 2" xfId="533"/>
    <cellStyle name="常规 8" xfId="534"/>
    <cellStyle name="60% - 强调文字颜色 2 5" xfId="535"/>
    <cellStyle name="20% - 强调文字颜色 4 7" xfId="536"/>
    <cellStyle name="千位分隔 2 8" xfId="537"/>
    <cellStyle name="常规 8 2 2" xfId="538"/>
    <cellStyle name="콤마_BOILER-CO1" xfId="539"/>
    <cellStyle name="20% - 强调文字颜色 5 2" xfId="540"/>
    <cellStyle name="20% - 强调文字颜色 5 2 2" xfId="541"/>
    <cellStyle name="千位分隔 4 2 2 2 4" xfId="542"/>
    <cellStyle name="40% - 强调文字颜色 2 7" xfId="543"/>
    <cellStyle name="20% - 强调文字颜色 5 2 2 2" xfId="544"/>
    <cellStyle name="20% - 强调文字颜色 5 2 2 3" xfId="545"/>
    <cellStyle name="Milliers_!!!GO" xfId="546"/>
    <cellStyle name="40% - 强调文字颜色 1 7 2" xfId="547"/>
    <cellStyle name="强调文字颜色 5 7 2" xfId="548"/>
    <cellStyle name="20% - 强调文字颜色 5 2 3" xfId="549"/>
    <cellStyle name="20% - 强调文字颜色 5 2 4" xfId="550"/>
    <cellStyle name="20% - 强调文字颜色 5 3" xfId="551"/>
    <cellStyle name="20% - 强调文字颜色 5 3 2" xfId="552"/>
    <cellStyle name="百分比 3" xfId="553"/>
    <cellStyle name="20% - 强调文字颜色 5 3 2 2" xfId="554"/>
    <cellStyle name="百分比 3 2" xfId="555"/>
    <cellStyle name="20% - 强调文字颜色 5 3 2 3" xfId="556"/>
    <cellStyle name="百分比 3 3" xfId="557"/>
    <cellStyle name="40% - 强调文字颜色 2 7 2" xfId="558"/>
    <cellStyle name="60% - 强调文字颜色 3 2" xfId="559"/>
    <cellStyle name="20% - 强调文字颜色 5 4" xfId="560"/>
    <cellStyle name="60% - 强调文字颜色 3 2 2" xfId="561"/>
    <cellStyle name="千位分隔 6 3 2 3" xfId="562"/>
    <cellStyle name="差_2010年自治区财政与市、试点县财政年终决算结算单20101202" xfId="563"/>
    <cellStyle name="强调文字颜色 2 2 3" xfId="564"/>
    <cellStyle name="20% - 强调文字颜色 5 4 2" xfId="565"/>
    <cellStyle name="60% - 强调文字颜色 3 2 3" xfId="566"/>
    <cellStyle name="20% - 强调文字颜色 5 4 3" xfId="567"/>
    <cellStyle name="60% - 强调文字颜色 3 3" xfId="568"/>
    <cellStyle name="20% - 强调文字颜色 5 5" xfId="569"/>
    <cellStyle name="60% - 强调文字颜色 3 3 2" xfId="570"/>
    <cellStyle name="汇总 7" xfId="571"/>
    <cellStyle name="强调文字颜色 2 3 3" xfId="572"/>
    <cellStyle name="20% - 强调文字颜色 5 5 2" xfId="573"/>
    <cellStyle name="60% - 强调文字颜色 3 3 3" xfId="574"/>
    <cellStyle name="千位分隔 4 2 2" xfId="575"/>
    <cellStyle name="20% - 强调文字颜色 5 5 3" xfId="576"/>
    <cellStyle name="差_补助与上解情况表" xfId="577"/>
    <cellStyle name="好_Sheet1 2" xfId="578"/>
    <cellStyle name="60% - 强调文字颜色 3 4" xfId="579"/>
    <cellStyle name="20% - 强调文字颜色 5 6" xfId="580"/>
    <cellStyle name="样式 1 12" xfId="581"/>
    <cellStyle name="差_补助与上解情况表 2" xfId="582"/>
    <cellStyle name="60% - 强调文字颜色 3 4 2" xfId="583"/>
    <cellStyle name="强调文字颜色 2 4 3" xfId="584"/>
    <cellStyle name="20% - 强调文字颜色 5 6 2" xfId="585"/>
    <cellStyle name="好_Sheet1 3" xfId="586"/>
    <cellStyle name="60% - 强调文字颜色 3 5" xfId="587"/>
    <cellStyle name="20% - 强调文字颜色 5 7" xfId="588"/>
    <cellStyle name="60% - 强调文字颜色 3 5 2" xfId="589"/>
    <cellStyle name="强调文字颜色 2 5 3" xfId="590"/>
    <cellStyle name="20% - 强调文字颜色 5 7 2" xfId="591"/>
    <cellStyle name="60% - 强调文字颜色 3 5 3" xfId="592"/>
    <cellStyle name="千位分隔 4 4 2" xfId="593"/>
    <cellStyle name="20% - 强调文字颜色 5 7 3" xfId="594"/>
    <cellStyle name="千位分隔 3 8" xfId="595"/>
    <cellStyle name="千位分隔 2 3 2 2 2" xfId="596"/>
    <cellStyle name="常规 8 3 2" xfId="597"/>
    <cellStyle name="20% - 强调文字颜色 6 2" xfId="598"/>
    <cellStyle name="40% - 强调文字颜色 4 4" xfId="599"/>
    <cellStyle name="千位分隔 2 3 2 2 2 2" xfId="600"/>
    <cellStyle name="计算 3 4" xfId="601"/>
    <cellStyle name="20% - 强调文字颜色 6 2 2" xfId="602"/>
    <cellStyle name="40% - 强调文字颜色 4 4 2" xfId="603"/>
    <cellStyle name="20% - 强调文字颜色 6 2 2 2" xfId="604"/>
    <cellStyle name="好_桂林市2011年中小学校舍维修改造资金项目计划表" xfId="605"/>
    <cellStyle name="强调文字颜色 2 7" xfId="606"/>
    <cellStyle name="百分比 2 2 2" xfId="607"/>
    <cellStyle name="60% - 强调文字颜色 3 24" xfId="608"/>
    <cellStyle name="20% - 强调文字颜色 6 2 2 3" xfId="609"/>
    <cellStyle name="标题 10 2" xfId="610"/>
    <cellStyle name="好_桂财教(2010)245号附件（2010年县镇学校扩容改造和寄宿制学校及附属生活设施建设资金预算）" xfId="611"/>
    <cellStyle name="40% - 强调文字颜色 4 4 3" xfId="612"/>
    <cellStyle name="千位分隔 4 2 2 4 2" xfId="613"/>
    <cellStyle name="40% - 强调文字颜色 4 5" xfId="614"/>
    <cellStyle name="强调文字颜色 6 7 2" xfId="615"/>
    <cellStyle name="20% - 强调文字颜色 6 2 3" xfId="616"/>
    <cellStyle name="40% - 强调文字颜色 4 6" xfId="617"/>
    <cellStyle name="20% - 强调文字颜色 6 2 4" xfId="618"/>
    <cellStyle name="解释性文本 3 2 2" xfId="619"/>
    <cellStyle name="20% - 强调文字颜色 6 3" xfId="620"/>
    <cellStyle name="40% - 强调文字颜色 5 4" xfId="621"/>
    <cellStyle name="20% - 强调文字颜色 6 3 2" xfId="622"/>
    <cellStyle name="20% - 强调文字颜色 6 3 2 2" xfId="623"/>
    <cellStyle name="60% - 强调文字颜色 6 3" xfId="624"/>
    <cellStyle name="40% - 强调文字颜色 5 4 2" xfId="625"/>
    <cellStyle name="40% - 强调文字颜色 5 4 3" xfId="626"/>
    <cellStyle name="60% - 强调文字颜色 6 4" xfId="627"/>
    <cellStyle name="百分比 3 2 2" xfId="628"/>
    <cellStyle name="20% - 强调文字颜色 6 3 2 3" xfId="629"/>
    <cellStyle name="40% - 强调文字颜色 5 5" xfId="630"/>
    <cellStyle name="20% - 强调文字颜色 6 3 3" xfId="631"/>
    <cellStyle name="no dec" xfId="632"/>
    <cellStyle name="千位分隔 3 2 2 2 2 2" xfId="633"/>
    <cellStyle name="60% - 强调文字颜色 4 2" xfId="634"/>
    <cellStyle name="20% - 强调文字颜色 6 4" xfId="635"/>
    <cellStyle name="千位分隔 3 2 2 2 2 2 2" xfId="636"/>
    <cellStyle name="60% - 强调文字颜色 4 2 2" xfId="637"/>
    <cellStyle name="40% - 强调文字颜色 6 4" xfId="638"/>
    <cellStyle name="千位分隔 6 4 2 3" xfId="639"/>
    <cellStyle name="差_Book1" xfId="640"/>
    <cellStyle name="强调文字颜色 3 2 3" xfId="641"/>
    <cellStyle name="20% - 强调文字颜色 6 4 2" xfId="642"/>
    <cellStyle name="千位分隔 3 2 2 2 2 3" xfId="643"/>
    <cellStyle name="60% - 强调文字颜色 4 3" xfId="644"/>
    <cellStyle name="40% - 强调文字颜色 5 2 2" xfId="645"/>
    <cellStyle name="20% - 强调文字颜色 6 5" xfId="646"/>
    <cellStyle name="60% - 强调文字颜色 4 3 3" xfId="647"/>
    <cellStyle name="常规 16" xfId="648"/>
    <cellStyle name="常规 21" xfId="649"/>
    <cellStyle name="Input Cells 4" xfId="650"/>
    <cellStyle name="千位分隔 5 2 2" xfId="651"/>
    <cellStyle name="40% - 强调文字颜色 5 2 2 3" xfId="652"/>
    <cellStyle name="20% - 强调文字颜色 6 5 3" xfId="653"/>
    <cellStyle name="60% - 强调文字颜色 4 4 2" xfId="654"/>
    <cellStyle name="强调文字颜色 3 4 3" xfId="655"/>
    <cellStyle name="20% - 强调文字颜色 6 6 2" xfId="656"/>
    <cellStyle name="60% - 强调文字颜色 4 4 3" xfId="657"/>
    <cellStyle name="好_2011年梧州市校舍维修改造项目计划 2" xfId="658"/>
    <cellStyle name="Normal - Style1" xfId="659"/>
    <cellStyle name="千位分隔 5 3 2" xfId="660"/>
    <cellStyle name="20% - 强调文字颜色 6 6 3" xfId="661"/>
    <cellStyle name="60% - 强调文字颜色 4 5" xfId="662"/>
    <cellStyle name="40% - 强调文字颜色 5 2 4" xfId="663"/>
    <cellStyle name="20% - 强调文字颜色 6 7" xfId="664"/>
    <cellStyle name="60% - 强调文字颜色 4 5 2" xfId="665"/>
    <cellStyle name="强调文字颜色 3 5 3" xfId="666"/>
    <cellStyle name="20% - 强调文字颜色 6 7 2" xfId="667"/>
    <cellStyle name="常规 2 12 3" xfId="668"/>
    <cellStyle name="60% - 强调文字颜色 4 5 3" xfId="669"/>
    <cellStyle name="千位分隔 5 4 2" xfId="670"/>
    <cellStyle name="20% - 强调文字颜色 6 7 3" xfId="671"/>
    <cellStyle name="常规 2 12 4" xfId="672"/>
    <cellStyle name="40% - 强调文字颜色 4 3 2 2" xfId="673"/>
    <cellStyle name="40% - 强调文字颜色 1 2" xfId="674"/>
    <cellStyle name="40% - 强调文字颜色 1 2 2" xfId="675"/>
    <cellStyle name="40% - 强调文字颜色 6 2 2 3" xfId="676"/>
    <cellStyle name="40% - 强调文字颜色 1 2 2 3" xfId="677"/>
    <cellStyle name="40% - 强调文字颜色 1 2 3" xfId="678"/>
    <cellStyle name="40% - 强调文字颜色 4 3 2 3" xfId="679"/>
    <cellStyle name="40% - 强调文字颜色 1 3" xfId="680"/>
    <cellStyle name="常规 9 2" xfId="681"/>
    <cellStyle name="60% - 强调文字颜色 2 6 2" xfId="682"/>
    <cellStyle name="注释 7" xfId="683"/>
    <cellStyle name="样式 1_Sheet2" xfId="684"/>
    <cellStyle name="40% - 强调文字颜色 1 3 2" xfId="685"/>
    <cellStyle name="常规 9 2 2" xfId="686"/>
    <cellStyle name="注释 7 2" xfId="687"/>
    <cellStyle name="40% - 强调文字颜色 1 3 2 2" xfId="688"/>
    <cellStyle name="40% - 强调文字颜色 1 3 3" xfId="689"/>
    <cellStyle name="40% - 强调文字颜色 1 3 4" xfId="690"/>
    <cellStyle name="千位分隔 2 3 3 2" xfId="691"/>
    <cellStyle name="40% - 强调文字颜色 1 4" xfId="692"/>
    <cellStyle name="常规 9 3" xfId="693"/>
    <cellStyle name="60% - 强调文字颜色 2 6 3" xfId="694"/>
    <cellStyle name="千位分隔 2 3 3 2 2" xfId="695"/>
    <cellStyle name="40% - 强调文字颜色 1 4 2" xfId="696"/>
    <cellStyle name="常规 9 3 2" xfId="697"/>
    <cellStyle name="40% - 强调文字颜色 1 4 3" xfId="698"/>
    <cellStyle name="千位分隔 2 3 3 3" xfId="699"/>
    <cellStyle name="40% - 强调文字颜色 1 5" xfId="700"/>
    <cellStyle name="常规 9 4" xfId="701"/>
    <cellStyle name="40% - 强调文字颜色 1 5 2" xfId="702"/>
    <cellStyle name="40% - 强调文字颜色 2 3 2 2" xfId="703"/>
    <cellStyle name="40% - 强调文字颜色 1 5 3" xfId="704"/>
    <cellStyle name="40% - 强调文字颜色 1 6" xfId="705"/>
    <cellStyle name="40% - 强调文字颜色 1 6 2" xfId="706"/>
    <cellStyle name="40% - 强调文字颜色 1 6 3" xfId="707"/>
    <cellStyle name="好_Book1_桂教报〔2011〕75号附件1的附件3 2" xfId="708"/>
    <cellStyle name="40% - 强调文字颜色 1 7" xfId="709"/>
    <cellStyle name="40% - 强调文字颜色 1 7 3" xfId="710"/>
    <cellStyle name="category" xfId="711"/>
    <cellStyle name="千位分隔[0] 2 2 2 2 3" xfId="712"/>
    <cellStyle name="40% - 强调文字颜色 2 2 2" xfId="713"/>
    <cellStyle name="40% - 强调文字颜色 6 3 2 3" xfId="714"/>
    <cellStyle name="差_2011年梧州市校舍维修改造项目计划" xfId="715"/>
    <cellStyle name="40% - 强调文字颜色 2 2 2 2" xfId="716"/>
    <cellStyle name="40% - 强调文字颜色 2 2 3" xfId="717"/>
    <cellStyle name="40% - 强调文字颜色 2 2 4" xfId="718"/>
    <cellStyle name="40% - 强调文字颜色 2 3 2" xfId="719"/>
    <cellStyle name="40% - 强调文字颜色 2 3 3" xfId="720"/>
    <cellStyle name="千位分隔 2 2 2 2 2 2 2" xfId="721"/>
    <cellStyle name="40% - 强调文字颜色 2 3 4" xfId="722"/>
    <cellStyle name="千位分隔 2 3 4 2" xfId="723"/>
    <cellStyle name="40% - 强调文字颜色 2 4" xfId="724"/>
    <cellStyle name="60% - 强调文字颜色 2 7 3" xfId="725"/>
    <cellStyle name="40% - 强调文字颜色 2 4 2" xfId="726"/>
    <cellStyle name="40% - 强调文字颜色 2 4 3" xfId="727"/>
    <cellStyle name="差_玉林市2011年农村中小学校舍维修改造资金项目890" xfId="728"/>
    <cellStyle name="差 2 2 2" xfId="729"/>
    <cellStyle name="千位分隔 4 2 2 2 2" xfId="730"/>
    <cellStyle name="40% - 强调文字颜色 2 5" xfId="731"/>
    <cellStyle name="千位分隔 4 2 2 2 2 2" xfId="732"/>
    <cellStyle name="40% - 强调文字颜色 2 5 2" xfId="733"/>
    <cellStyle name="千位分隔 4 2 2 2 3" xfId="734"/>
    <cellStyle name="40% - 强调文字颜色 2 6" xfId="735"/>
    <cellStyle name="百分比 2 3" xfId="736"/>
    <cellStyle name="千位分隔 4 2 2 2 3 2" xfId="737"/>
    <cellStyle name="40% - 强调文字颜色 2 6 2" xfId="738"/>
    <cellStyle name="40% - 强调文字颜色 2 7 3" xfId="739"/>
    <cellStyle name="40% - 强调文字颜色 3 2 2" xfId="740"/>
    <cellStyle name="40% - 强调文字颜色 3 2 4" xfId="741"/>
    <cellStyle name="40% - 强调文字颜色 3 2 2 2" xfId="742"/>
    <cellStyle name="差_2010年自治区财政与市、试点县财政年终决算结算单0211" xfId="743"/>
    <cellStyle name="千位分隔 3 2 3 2 3 2" xfId="744"/>
    <cellStyle name="40% - 强调文字颜色 3 2 2 3" xfId="745"/>
    <cellStyle name="千位分隔 2 2 2 2 3 2" xfId="746"/>
    <cellStyle name="40% - 强调文字颜色 3 2 3" xfId="747"/>
    <cellStyle name="40% - 强调文字颜色 3 3 2" xfId="748"/>
    <cellStyle name="常规 25" xfId="749"/>
    <cellStyle name="常规 30" xfId="750"/>
    <cellStyle name="40% - 强调文字颜色 4 2 4" xfId="751"/>
    <cellStyle name="40% - 强调文字颜色 3 3 2 2" xfId="752"/>
    <cellStyle name="常规 25 2" xfId="753"/>
    <cellStyle name="常规 30 2" xfId="754"/>
    <cellStyle name="千位分隔 7" xfId="755"/>
    <cellStyle name="标题 4 6" xfId="756"/>
    <cellStyle name="千位分隔 8" xfId="757"/>
    <cellStyle name="标题 4 7" xfId="758"/>
    <cellStyle name="40% - 强调文字颜色 3 3 2 3" xfId="759"/>
    <cellStyle name="40% - 强调文字颜色 3 3 4" xfId="760"/>
    <cellStyle name="常规 27" xfId="761"/>
    <cellStyle name="常规 32" xfId="762"/>
    <cellStyle name="差_04.收入和财力基础表" xfId="763"/>
    <cellStyle name="40% - 强调文字颜色 3 4" xfId="764"/>
    <cellStyle name="40% - 强调文字颜色 3 4 2" xfId="765"/>
    <cellStyle name="警告文本 6" xfId="766"/>
    <cellStyle name="差 3 2 2" xfId="767"/>
    <cellStyle name="40% - 强调文字颜色 3 4 3" xfId="768"/>
    <cellStyle name="千位分隔 4 2 2 3 2" xfId="769"/>
    <cellStyle name="40% - 强调文字颜色 3 5" xfId="770"/>
    <cellStyle name="千位分隔 4 2 2 3 2 2" xfId="771"/>
    <cellStyle name="40% - 强调文字颜色 3 5 2" xfId="772"/>
    <cellStyle name="千位分隔 4 2 2 3 3" xfId="773"/>
    <cellStyle name="40% - 强调文字颜色 3 6" xfId="774"/>
    <cellStyle name="40% - 强调文字颜色 3 7" xfId="775"/>
    <cellStyle name="千位分隔 5" xfId="776"/>
    <cellStyle name="标题 4 4" xfId="777"/>
    <cellStyle name="40% - 强调文字颜色 4 2 2" xfId="778"/>
    <cellStyle name="千位分隔 5 2" xfId="779"/>
    <cellStyle name="标题 4 4 2" xfId="780"/>
    <cellStyle name="40% - 强调文字颜色 4 2 2 2" xfId="781"/>
    <cellStyle name="40% - 强调文字颜色 4 2 2 3" xfId="782"/>
    <cellStyle name="千位分隔 5 3" xfId="783"/>
    <cellStyle name="60% - 强调文字颜色 1 6 2" xfId="784"/>
    <cellStyle name="千位分隔 6" xfId="785"/>
    <cellStyle name="标题 4 5" xfId="786"/>
    <cellStyle name="40% - 强调文字颜色 4 2 3" xfId="787"/>
    <cellStyle name="千位分隔[0] 2 6" xfId="788"/>
    <cellStyle name="40% - 强调文字颜色 4 5 2" xfId="789"/>
    <cellStyle name="千位分隔[0] 2 7" xfId="790"/>
    <cellStyle name="40% - 强调文字颜色 4 5 3" xfId="791"/>
    <cellStyle name="输入 3" xfId="792"/>
    <cellStyle name="常规 2 9" xfId="793"/>
    <cellStyle name="40% - 强调文字颜色 4 6 2" xfId="794"/>
    <cellStyle name="40% - 强调文字颜色 4 6 3" xfId="795"/>
    <cellStyle name="40% - 强调文字颜色 4 7" xfId="796"/>
    <cellStyle name="千位分隔 6 2 2 2 2 2 2" xfId="797"/>
    <cellStyle name="常规 3 9" xfId="798"/>
    <cellStyle name="40% - 强调文字颜色 4 7 2" xfId="799"/>
    <cellStyle name="40% - 强调文字颜色 4 7 3" xfId="800"/>
    <cellStyle name="好_图书配备方案附件1.2 3" xfId="801"/>
    <cellStyle name="40% - 强调文字颜色 5 3" xfId="802"/>
    <cellStyle name="千位分隔 3 2 2 2 3 3" xfId="803"/>
    <cellStyle name="60% - 强调文字颜色 5 3" xfId="804"/>
    <cellStyle name="40% - 强调文字颜色 5 3 2" xfId="805"/>
    <cellStyle name="60% - 强调文字颜色 5 3 2" xfId="806"/>
    <cellStyle name="Sheet Head" xfId="807"/>
    <cellStyle name="强调文字颜色 4 3 3" xfId="808"/>
    <cellStyle name="40% - 强调文字颜色 5 3 2 2" xfId="809"/>
    <cellStyle name="60% - 强调文字颜色 5 4" xfId="810"/>
    <cellStyle name="好_桂财教(2011)261号2012年薄改计划资金附件" xfId="811"/>
    <cellStyle name="40% - 强调文字颜色 5 3 3" xfId="812"/>
    <cellStyle name="60% - 强调文字颜色 5 5" xfId="813"/>
    <cellStyle name="40% - 强调文字颜色 5 3 4" xfId="814"/>
    <cellStyle name="40% - 强调文字颜色 5 5 2" xfId="815"/>
    <cellStyle name="40% - 强调文字颜色 5 5 3" xfId="816"/>
    <cellStyle name="注释 2 2 2" xfId="817"/>
    <cellStyle name="40% - 强调文字颜色 5 6 2" xfId="818"/>
    <cellStyle name="注释 2 2 3" xfId="819"/>
    <cellStyle name="40% - 强调文字颜色 5 6 3" xfId="820"/>
    <cellStyle name="40% - 强调文字颜色 5 7 2" xfId="821"/>
    <cellStyle name="40% - 强调文字颜色 6 2 2" xfId="822"/>
    <cellStyle name="常规 4_复件 附件：2013年专项配套项目3.10" xfId="823"/>
    <cellStyle name="40% - 强调文字颜色 6 2 3" xfId="824"/>
    <cellStyle name="40% - 强调文字颜色 6 2 4" xfId="825"/>
    <cellStyle name="40% - 强调文字颜色 6 3 2" xfId="826"/>
    <cellStyle name="40% - 强调文字颜色 6 3 2 2" xfId="827"/>
    <cellStyle name="40% - 强调文字颜色 6 3 3" xfId="828"/>
    <cellStyle name="40% - 强调文字颜色 6 3 4" xfId="829"/>
    <cellStyle name="40% - 强调文字颜色 6 5 2" xfId="830"/>
    <cellStyle name="40% - 强调文字颜色 6 5 3" xfId="831"/>
    <cellStyle name="注释 3 2" xfId="832"/>
    <cellStyle name="40% - 强调文字颜色 6 6" xfId="833"/>
    <cellStyle name="注释 3 3" xfId="834"/>
    <cellStyle name="40% - 强调文字颜色 6 7" xfId="835"/>
    <cellStyle name="千位分隔 3 2 4 2 3" xfId="836"/>
    <cellStyle name="标题 3 4 2" xfId="837"/>
    <cellStyle name="60% - 强调文字颜色 1 6" xfId="838"/>
    <cellStyle name="千位分隔 5 4" xfId="839"/>
    <cellStyle name="60% - 强调文字颜色 1 6 3" xfId="840"/>
    <cellStyle name="gcd 3 2" xfId="841"/>
    <cellStyle name="60% - 强调文字颜色 1 7" xfId="842"/>
    <cellStyle name="标题 3 5 2" xfId="843"/>
    <cellStyle name="常规 9" xfId="844"/>
    <cellStyle name="60% - 强调文字颜色 2 6" xfId="845"/>
    <cellStyle name="60% - 强调文字颜色 2 7" xfId="846"/>
    <cellStyle name="标题 3 6 2" xfId="847"/>
    <cellStyle name="60% - 强调文字颜色 3 6" xfId="848"/>
    <cellStyle name="60% - 强调文字颜色 3 6 2" xfId="849"/>
    <cellStyle name="60% - 强调文字颜色 3 6 3" xfId="850"/>
    <cellStyle name="60% - 强调文字颜色 3 7" xfId="851"/>
    <cellStyle name="60% - 强调文字颜色 3 7 3" xfId="852"/>
    <cellStyle name="超链接 2" xfId="853"/>
    <cellStyle name="好_Sheet1" xfId="854"/>
    <cellStyle name="标题 3 7 2" xfId="855"/>
    <cellStyle name="60% - 强调文字颜色 4 6" xfId="856"/>
    <cellStyle name="60% - 强调文字颜色 4 6 2" xfId="857"/>
    <cellStyle name="60% - 强调文字颜色 4 6 3" xfId="858"/>
    <cellStyle name="60% - 强调文字颜色 4 7" xfId="859"/>
    <cellStyle name="60% - 强调文字颜色 4 7 3" xfId="860"/>
    <cellStyle name="千位分隔 3 2 2 2 3 2 2" xfId="861"/>
    <cellStyle name="60% - 强调文字颜色 5 2 2" xfId="862"/>
    <cellStyle name="60% - 强调文字颜色 5 2 3" xfId="863"/>
    <cellStyle name="输入 2 3" xfId="864"/>
    <cellStyle name="60% - 强调文字颜色 5 5 2" xfId="865"/>
    <cellStyle name="千位分隔[0] 2 2" xfId="866"/>
    <cellStyle name="60% - 强调文字颜色 5 5 3" xfId="867"/>
    <cellStyle name="60% - 强调文字颜色 5 7" xfId="868"/>
    <cellStyle name="常规 3 5" xfId="869"/>
    <cellStyle name="60% - 强调文字颜色 5 7 3" xfId="870"/>
    <cellStyle name="千位分隔 3 2 2 2 4 2" xfId="871"/>
    <cellStyle name="60% - 强调文字颜色 6 2" xfId="872"/>
    <cellStyle name="60% - 强调文字颜色 6 2 2" xfId="873"/>
    <cellStyle name="60% - 强调文字颜色 6 2 3" xfId="874"/>
    <cellStyle name="千位分隔 2 2 2 5" xfId="875"/>
    <cellStyle name="60% - 强调文字颜色 6 3 3" xfId="876"/>
    <cellStyle name="千位分隔 5 6" xfId="877"/>
    <cellStyle name="RevList" xfId="878"/>
    <cellStyle name="千位分隔 2 2 3 4" xfId="879"/>
    <cellStyle name="60% - 强调文字颜色 6 4 2" xfId="880"/>
    <cellStyle name="60% - 强调文字颜色 6 4 3" xfId="881"/>
    <cellStyle name="60% - 强调文字颜色 6 5" xfId="882"/>
    <cellStyle name="60% - 强调文字颜色 6 6" xfId="883"/>
    <cellStyle name="公司标准表" xfId="884"/>
    <cellStyle name="60% - 强调文字颜色 6 6 2" xfId="885"/>
    <cellStyle name="公司标准表 2" xfId="886"/>
    <cellStyle name="常规 141" xfId="887"/>
    <cellStyle name="60% - 强调文字颜色 6 7" xfId="888"/>
    <cellStyle name="常规 141 2" xfId="889"/>
    <cellStyle name="60% - 强调文字颜色 6 7 2" xfId="890"/>
    <cellStyle name="烹拳_97MBO" xfId="891"/>
    <cellStyle name="常规 141 3" xfId="892"/>
    <cellStyle name="好_2011年高校质量工程经费分配表 2" xfId="893"/>
    <cellStyle name="60% - 强调文字颜色 6 7 3" xfId="894"/>
    <cellStyle name="args.style" xfId="895"/>
    <cellStyle name="好 3 2 2" xfId="896"/>
    <cellStyle name="Normalny_Arkusz1" xfId="897"/>
    <cellStyle name="Calc Currency (0)" xfId="898"/>
    <cellStyle name="千位分隔 3 2 2 3 2 3" xfId="899"/>
    <cellStyle name="Column Headings" xfId="900"/>
    <cellStyle name="Column$Headings" xfId="901"/>
    <cellStyle name="Model" xfId="902"/>
    <cellStyle name="千位分隔 6 2 2 3 2 2" xfId="903"/>
    <cellStyle name="Column_Title" xfId="904"/>
    <cellStyle name="标题 2 2" xfId="905"/>
    <cellStyle name="Comma  - Style1" xfId="906"/>
    <cellStyle name="Comma  - Style2" xfId="907"/>
    <cellStyle name="Comma  - Style3" xfId="908"/>
    <cellStyle name="Comma  - Style4" xfId="909"/>
    <cellStyle name="汇总 2" xfId="910"/>
    <cellStyle name="Comma  - Style5" xfId="911"/>
    <cellStyle name="汇总 3" xfId="912"/>
    <cellStyle name="Comma  - Style6" xfId="913"/>
    <cellStyle name="标题 1 3 2" xfId="914"/>
    <cellStyle name="汇总 4" xfId="915"/>
    <cellStyle name="Comma  - Style7" xfId="916"/>
    <cellStyle name="汇总 5" xfId="917"/>
    <cellStyle name="Comma  - Style8" xfId="918"/>
    <cellStyle name="差_桂财教(2010)245号附件（2010年县镇学校扩容改造和寄宿制学校及附属生活设施建设资金预算）" xfId="919"/>
    <cellStyle name="常规 3 8" xfId="920"/>
    <cellStyle name="Comma [0]_laroux" xfId="921"/>
    <cellStyle name="千位分隔 2 4 2 3" xfId="922"/>
    <cellStyle name="Comma_02(2003.12.31 PBC package.040304)" xfId="923"/>
    <cellStyle name="千位分隔 2 2 2 2 2 2" xfId="924"/>
    <cellStyle name="comma-d" xfId="925"/>
    <cellStyle name="Copied" xfId="926"/>
    <cellStyle name="常规 2 15" xfId="927"/>
    <cellStyle name="Currency_353HHC" xfId="928"/>
    <cellStyle name="Date" xfId="929"/>
    <cellStyle name="Euro" xfId="930"/>
    <cellStyle name="千位分隔 6 4 3 2" xfId="931"/>
    <cellStyle name="Input Cells 2" xfId="932"/>
    <cellStyle name="计算 6 3" xfId="933"/>
    <cellStyle name="适中 3 3" xfId="934"/>
    <cellStyle name="强调文字颜色 3 3 2" xfId="935"/>
    <cellStyle name="e鯪9Y_x000b_" xfId="936"/>
    <cellStyle name="常规 16 6" xfId="937"/>
    <cellStyle name="Format Number Column" xfId="938"/>
    <cellStyle name="gcd" xfId="939"/>
    <cellStyle name="好_Book1_1 2" xfId="940"/>
    <cellStyle name="gcd 3" xfId="941"/>
    <cellStyle name="gcd 4" xfId="942"/>
    <cellStyle name="gcd 5" xfId="943"/>
    <cellStyle name="输出 5 2" xfId="944"/>
    <cellStyle name="gcd 6" xfId="945"/>
    <cellStyle name="gcd 7" xfId="946"/>
    <cellStyle name="强调文字颜色 1 4 2" xfId="947"/>
    <cellStyle name="gcd_Sheet2" xfId="948"/>
    <cellStyle name="强调文字颜色 5 2 2" xfId="949"/>
    <cellStyle name="Header1" xfId="950"/>
    <cellStyle name="强调文字颜色 5 2 3" xfId="951"/>
    <cellStyle name="Header2" xfId="952"/>
    <cellStyle name="强调文字颜色 3 3" xfId="953"/>
    <cellStyle name="常规 2 10" xfId="954"/>
    <cellStyle name="千位分隔 6 4 3" xfId="955"/>
    <cellStyle name="Input Cells" xfId="956"/>
    <cellStyle name="常规 16 6 2" xfId="957"/>
    <cellStyle name="Input Cells 2 2" xfId="958"/>
    <cellStyle name="Input Cells 2 3" xfId="959"/>
    <cellStyle name="KPMG Heading 1" xfId="960"/>
    <cellStyle name="KPMG Heading 2" xfId="961"/>
    <cellStyle name="KPMG Heading 3" xfId="962"/>
    <cellStyle name="KPMG Heading 4" xfId="963"/>
    <cellStyle name="KPMG Normal" xfId="964"/>
    <cellStyle name="好 3 2 3" xfId="965"/>
    <cellStyle name="KPMG Normal Text" xfId="966"/>
    <cellStyle name="Lines Fill" xfId="967"/>
    <cellStyle name="常规 2" xfId="968"/>
    <cellStyle name="Linked Cells" xfId="969"/>
    <cellStyle name="Linked Cells 2" xfId="970"/>
    <cellStyle name="Linked Cells 2 2" xfId="971"/>
    <cellStyle name="Linked Cells 3" xfId="972"/>
    <cellStyle name="Monétaire_!!!GO" xfId="973"/>
    <cellStyle name="New Times Roman" xfId="974"/>
    <cellStyle name="样式 1" xfId="975"/>
    <cellStyle name="Prefilled" xfId="976"/>
    <cellStyle name="Normal - Style1 3" xfId="977"/>
    <cellStyle name="Percent [2]" xfId="978"/>
    <cellStyle name="Percent_PICC package Sept2002 (V120021005)1" xfId="979"/>
    <cellStyle name="常规 3 3" xfId="980"/>
    <cellStyle name="强调文字颜色 6 3 2" xfId="981"/>
    <cellStyle name="pricing" xfId="982"/>
    <cellStyle name="RevList 2" xfId="983"/>
    <cellStyle name="RevList 2 2" xfId="984"/>
    <cellStyle name="RevList 2 3" xfId="985"/>
    <cellStyle name="RevList 3" xfId="986"/>
    <cellStyle name="RevList 4" xfId="987"/>
    <cellStyle name="注释 4 3" xfId="988"/>
    <cellStyle name="style" xfId="989"/>
    <cellStyle name="常规 18" xfId="990"/>
    <cellStyle name="常规 23" xfId="991"/>
    <cellStyle name="style1" xfId="992"/>
    <cellStyle name="style2" xfId="993"/>
    <cellStyle name="style2 2" xfId="994"/>
    <cellStyle name="subhead" xfId="995"/>
    <cellStyle name="千位分隔 4 6 2" xfId="996"/>
    <cellStyle name="Subtotal" xfId="997"/>
    <cellStyle name="百分比 2" xfId="998"/>
    <cellStyle name="检查单元格 6 3" xfId="999"/>
    <cellStyle name="百分比 2 2" xfId="1000"/>
    <cellStyle name="差_桂财教(2011)261号2012年薄改计划资金附件 3" xfId="1001"/>
    <cellStyle name="标题 1 2" xfId="1002"/>
    <cellStyle name="标题 1 3" xfId="1003"/>
    <cellStyle name="标题 1 4" xfId="1004"/>
    <cellStyle name="标题 1 5" xfId="1005"/>
    <cellStyle name="常规 17 2" xfId="1006"/>
    <cellStyle name="标题 1 6" xfId="1007"/>
    <cellStyle name="标题 1 7 2" xfId="1008"/>
    <cellStyle name="标题 10" xfId="1009"/>
    <cellStyle name="差 4 2" xfId="1010"/>
    <cellStyle name="标题 2 2 2" xfId="1011"/>
    <cellStyle name="标题 2 3" xfId="1012"/>
    <cellStyle name="常规 11" xfId="1013"/>
    <cellStyle name="千位分隔 5 2 2 3" xfId="1014"/>
    <cellStyle name="标题 2 3 2" xfId="1015"/>
    <cellStyle name="标题 2 4" xfId="1016"/>
    <cellStyle name="千位分隔 5 2 3 3" xfId="1017"/>
    <cellStyle name="千位分隔 3 2 3 2 3" xfId="1018"/>
    <cellStyle name="标题 2 4 2" xfId="1019"/>
    <cellStyle name="标题 2 5" xfId="1020"/>
    <cellStyle name="标题 2 6" xfId="1021"/>
    <cellStyle name="标题 2 6 2" xfId="1022"/>
    <cellStyle name="标题 2 7" xfId="1023"/>
    <cellStyle name="标题 2 7 2" xfId="1024"/>
    <cellStyle name="检查单元格 5" xfId="1025"/>
    <cellStyle name="标题 3 2" xfId="1026"/>
    <cellStyle name="标题 3 3" xfId="1027"/>
    <cellStyle name="千位分隔 5 3 2 3" xfId="1028"/>
    <cellStyle name="标题 3 3 2" xfId="1029"/>
    <cellStyle name="标题 3 4" xfId="1030"/>
    <cellStyle name="千位分隔 4 5 2 2" xfId="1031"/>
    <cellStyle name="标题 3 5" xfId="1032"/>
    <cellStyle name="标题 3 6" xfId="1033"/>
    <cellStyle name="标题 3 7" xfId="1034"/>
    <cellStyle name="千位分隔 3" xfId="1035"/>
    <cellStyle name="标题 4 2" xfId="1036"/>
    <cellStyle name="千位分隔 3 2" xfId="1037"/>
    <cellStyle name="标题 4 2 2" xfId="1038"/>
    <cellStyle name="千位分隔 4" xfId="1039"/>
    <cellStyle name="标题 4 3" xfId="1040"/>
    <cellStyle name="千位分隔 4 2" xfId="1041"/>
    <cellStyle name="标题 4 3 2" xfId="1042"/>
    <cellStyle name="千位分隔 7 2" xfId="1043"/>
    <cellStyle name="标题 4 6 2" xfId="1044"/>
    <cellStyle name="标题 4 7 2" xfId="1045"/>
    <cellStyle name="标题 5 2" xfId="1046"/>
    <cellStyle name="标题 6 2" xfId="1047"/>
    <cellStyle name="标题 7" xfId="1048"/>
    <cellStyle name="标题 7 2" xfId="1049"/>
    <cellStyle name="标题 8" xfId="1050"/>
    <cellStyle name="常规 16 2 2" xfId="1051"/>
    <cellStyle name="标题 8 2" xfId="1052"/>
    <cellStyle name="常规 2 7" xfId="1053"/>
    <cellStyle name="差_桂教报〔2011〕75号附件1的附件3" xfId="1054"/>
    <cellStyle name="标题 9" xfId="1055"/>
    <cellStyle name="解释性文本 5" xfId="1056"/>
    <cellStyle name="差 2" xfId="1057"/>
    <cellStyle name="千位分隔 4 3 5" xfId="1058"/>
    <cellStyle name="解释性文本 5 2" xfId="1059"/>
    <cellStyle name="差 2 2" xfId="1060"/>
    <cellStyle name="통화 [0]_BOILER-CO1" xfId="1061"/>
    <cellStyle name="差 2 2 3" xfId="1062"/>
    <cellStyle name="差 2 3" xfId="1063"/>
    <cellStyle name="差 2 4" xfId="1064"/>
    <cellStyle name="解释性文本 6 2" xfId="1065"/>
    <cellStyle name="差 3 2" xfId="1066"/>
    <cellStyle name="差_2010年自治区财政与市、试点县财政年终决算结算单0211 2" xfId="1067"/>
    <cellStyle name="警告文本 7" xfId="1068"/>
    <cellStyle name="差 3 2 3" xfId="1069"/>
    <cellStyle name="差 3 3" xfId="1070"/>
    <cellStyle name="差 3 4" xfId="1071"/>
    <cellStyle name="解释性文本 7" xfId="1072"/>
    <cellStyle name="差 4" xfId="1073"/>
    <cellStyle name="差 4 3" xfId="1074"/>
    <cellStyle name="差 5" xfId="1075"/>
    <cellStyle name="差 5 2" xfId="1076"/>
    <cellStyle name="差 5 3" xfId="1077"/>
    <cellStyle name="差 6" xfId="1078"/>
    <cellStyle name="差 6 2" xfId="1079"/>
    <cellStyle name="差 6 3" xfId="1080"/>
    <cellStyle name="差_04.收入和财力基础表 2" xfId="1081"/>
    <cellStyle name="差_2010年自治区财政与市、试点县财政年终决算结算单0211 3" xfId="1082"/>
    <cellStyle name="差_2011年高校质量工程经费分配表" xfId="1083"/>
    <cellStyle name="差_2011年高校质量工程经费分配表 2" xfId="1084"/>
    <cellStyle name="差_2011年梧州市校舍维修改造项目计划 2" xfId="1085"/>
    <cellStyle name="差_2013年薄改计划资金附件(1221修订） 3" xfId="1086"/>
    <cellStyle name="差_2013年薄改计划资金附件1220 2" xfId="1087"/>
    <cellStyle name="差_2013年薄改计划资金附件1220 3" xfId="1088"/>
    <cellStyle name="差_Book1_1" xfId="1089"/>
    <cellStyle name="千位分隔 3 2 2 3 2 2" xfId="1090"/>
    <cellStyle name="差_Book1_桂教报〔2011〕75号附件1的附件3" xfId="1091"/>
    <cellStyle name="千位分隔 3 2 2 3 2 2 2" xfId="1092"/>
    <cellStyle name="差_Book1_桂教报〔2011〕75号附件1的附件3 2" xfId="1093"/>
    <cellStyle name="差_Book1_桂教报〔2011〕75号附件1的附件3 3" xfId="1094"/>
    <cellStyle name="差_桂财教(2011)261号2012年薄改计划资金附件" xfId="1095"/>
    <cellStyle name="差_桂财教(2011)261号2012年薄改计划资金附件 2" xfId="1096"/>
    <cellStyle name="差_桂财教【2010】246号附件2011年农村义务教育校舍维修改造资金项目计划表(110215)" xfId="1097"/>
    <cellStyle name="强调文字颜色 5 5 3" xfId="1098"/>
    <cellStyle name="差_桂财教【2010】246号附件2011年农村义务教育校舍维修改造资金项目计划表(110215) 2" xfId="1099"/>
    <cellStyle name="差_桂教报〔2011〕75号附件1的附件3 2" xfId="1100"/>
    <cellStyle name="差_桂林市2011年中小学校舍维修改造资金项目计划表" xfId="1101"/>
    <cellStyle name="好_2013年薄改计划资金附件(1221修订）" xfId="1102"/>
    <cellStyle name="差_桂林市2011年中小学校舍维修改造资金项目计划表 2" xfId="1103"/>
    <cellStyle name="常规 10" xfId="1104"/>
    <cellStyle name="千位分隔 4 3 2 4" xfId="1105"/>
    <cellStyle name="常规 10 2" xfId="1106"/>
    <cellStyle name="常规 10 2 2" xfId="1107"/>
    <cellStyle name="千位分隔 5 2 2 2 3" xfId="1108"/>
    <cellStyle name="好_2013年薄改计划资金附件1220 2" xfId="1109"/>
    <cellStyle name="常规 10 3" xfId="1110"/>
    <cellStyle name="常规 11 2" xfId="1111"/>
    <cellStyle name="常规 11 2 2" xfId="1112"/>
    <cellStyle name="常规 11 3" xfId="1113"/>
    <cellStyle name="常规 11 3 2" xfId="1114"/>
    <cellStyle name="常规 12" xfId="1115"/>
    <cellStyle name="好 4 2" xfId="1116"/>
    <cellStyle name="常规 12 2" xfId="1117"/>
    <cellStyle name="好_2013年薄改计划资金附件(1221修订） 2" xfId="1118"/>
    <cellStyle name="常规 12 3" xfId="1119"/>
    <cellStyle name="常规 12 3 2" xfId="1120"/>
    <cellStyle name="常规 13 2" xfId="1121"/>
    <cellStyle name="常规 13 2 2" xfId="1122"/>
    <cellStyle name="常规 13 3" xfId="1123"/>
    <cellStyle name="常规 14" xfId="1124"/>
    <cellStyle name="常规 14 2" xfId="1125"/>
    <cellStyle name="常规 15 2" xfId="1126"/>
    <cellStyle name="常规 16 2" xfId="1127"/>
    <cellStyle name="常规 16 3" xfId="1128"/>
    <cellStyle name="适中 3 2 2" xfId="1129"/>
    <cellStyle name="常规 16 5 2" xfId="1130"/>
    <cellStyle name="注释 4 2" xfId="1131"/>
    <cellStyle name="常规 17" xfId="1132"/>
    <cellStyle name="常规 22" xfId="1133"/>
    <cellStyle name="常规 19" xfId="1134"/>
    <cellStyle name="常规 24" xfId="1135"/>
    <cellStyle name="强调文字颜色 3 4" xfId="1136"/>
    <cellStyle name="常规 2 11" xfId="1137"/>
    <cellStyle name="汇总 5 2" xfId="1138"/>
    <cellStyle name="强调文字颜色 3 5" xfId="1139"/>
    <cellStyle name="常规 2 12" xfId="1140"/>
    <cellStyle name="常规 2 12 2 2" xfId="1141"/>
    <cellStyle name="常规 2 16" xfId="1142"/>
    <cellStyle name="强调文字颜色 3 6" xfId="1143"/>
    <cellStyle name="常规 2 13" xfId="1144"/>
    <cellStyle name="强调文字颜色 3 7" xfId="1145"/>
    <cellStyle name="常规 2 14" xfId="1146"/>
    <cellStyle name="常规 2 2" xfId="1147"/>
    <cellStyle name="常规 2 2 2" xfId="1148"/>
    <cellStyle name="常规 2 2 2 2" xfId="1149"/>
    <cellStyle name="常规 2 2 3" xfId="1150"/>
    <cellStyle name="常规 2 2 3 2" xfId="1151"/>
    <cellStyle name="输入 3 2" xfId="1152"/>
    <cellStyle name="常规 2 9 2" xfId="1153"/>
    <cellStyle name="常规 2 3" xfId="1154"/>
    <cellStyle name="常规 2 3 2 2" xfId="1155"/>
    <cellStyle name="常规 2 3 3" xfId="1156"/>
    <cellStyle name="常规 2 3 3 2" xfId="1157"/>
    <cellStyle name="常规 2 6" xfId="1158"/>
    <cellStyle name="常规 2 6 2" xfId="1159"/>
    <cellStyle name="输入 2" xfId="1160"/>
    <cellStyle name="常规 2 8" xfId="1161"/>
    <cellStyle name="输入 2 2" xfId="1162"/>
    <cellStyle name="常规 2 8 2" xfId="1163"/>
    <cellStyle name="常规 28" xfId="1164"/>
    <cellStyle name="常规 33" xfId="1165"/>
    <cellStyle name="输出 4 2" xfId="1166"/>
    <cellStyle name="常规 3" xfId="1167"/>
    <cellStyle name="常规 3 10" xfId="1168"/>
    <cellStyle name="常规 3 11" xfId="1169"/>
    <cellStyle name="常规 3 2" xfId="1170"/>
    <cellStyle name="计算 7 2" xfId="1171"/>
    <cellStyle name="适中 4 2" xfId="1172"/>
    <cellStyle name="常规 3 2 2 2" xfId="1173"/>
    <cellStyle name="常规 3 4 2" xfId="1174"/>
    <cellStyle name="常规 3 5 2" xfId="1175"/>
    <cellStyle name="常规 3 6" xfId="1176"/>
    <cellStyle name="千位分隔 2 2 2 3" xfId="1177"/>
    <cellStyle name="常规 3 6 2" xfId="1178"/>
    <cellStyle name="常规 3 7" xfId="1179"/>
    <cellStyle name="千位分隔 2 2 3 3" xfId="1180"/>
    <cellStyle name="常规 3 7 2" xfId="1181"/>
    <cellStyle name="常规 4" xfId="1182"/>
    <cellStyle name="常规 4 2" xfId="1183"/>
    <cellStyle name="常规 4 2 2" xfId="1184"/>
    <cellStyle name="常规 4 4" xfId="1185"/>
    <cellStyle name="常规 4 3" xfId="1186"/>
    <cellStyle name="常规 4 3 2" xfId="1187"/>
    <cellStyle name="常规 4 5" xfId="1188"/>
    <cellStyle name="常规 4 5 2" xfId="1189"/>
    <cellStyle name="常规 7 4" xfId="1190"/>
    <cellStyle name="常规 4 6" xfId="1191"/>
    <cellStyle name="千位分隔 2 3 2 3" xfId="1192"/>
    <cellStyle name="常规 4 6 2" xfId="1193"/>
    <cellStyle name="常规 8 4" xfId="1194"/>
    <cellStyle name="常规 5 2 3" xfId="1195"/>
    <cellStyle name="常规 7 2 2" xfId="1196"/>
    <cellStyle name="千位分隔 3 2 8" xfId="1197"/>
    <cellStyle name="超级链接" xfId="1198"/>
    <cellStyle name="超级链接 2" xfId="1199"/>
    <cellStyle name="千位分隔 4 2 4" xfId="1200"/>
    <cellStyle name="分级显示行_1_4附件二凯旋评估表" xfId="1201"/>
    <cellStyle name="千位分隔 6 2 2 2 3" xfId="1202"/>
    <cellStyle name="公司标准表 2 2" xfId="1203"/>
    <cellStyle name="好 2 2" xfId="1204"/>
    <cellStyle name="好 3" xfId="1205"/>
    <cellStyle name="好 3 2" xfId="1206"/>
    <cellStyle name="好 4" xfId="1207"/>
    <cellStyle name="好 5 2" xfId="1208"/>
    <cellStyle name="好 5 3" xfId="1209"/>
    <cellStyle name="好 6" xfId="1210"/>
    <cellStyle name="好 7" xfId="1211"/>
    <cellStyle name="好 7 2" xfId="1212"/>
    <cellStyle name="好_2011年高校质量工程经费分配表" xfId="1213"/>
    <cellStyle name="好_2011年梧州市校舍维修改造项目计划" xfId="1214"/>
    <cellStyle name="检查单元格 2 3" xfId="1215"/>
    <cellStyle name="好_2013年薄改计划资金附件1220 3" xfId="1216"/>
    <cellStyle name="好_Book1 2" xfId="1217"/>
    <cellStyle name="好_Book1_桂教报〔2011〕75号附件1的附件3" xfId="1218"/>
    <cellStyle name="好_Book1_桂教报〔2011〕75号附件1的附件3 3" xfId="1219"/>
    <cellStyle name="输出 6 2" xfId="1220"/>
    <cellStyle name="千位分隔 3 4 2 2" xfId="1221"/>
    <cellStyle name="好_桂财教【2010】246号附件2011年农村义务教育校舍维修改造资金项目计划表(110215) 2" xfId="1222"/>
    <cellStyle name="好_桂林市2011年中小学校舍维修改造资金项目计划表 2" xfId="1223"/>
    <cellStyle name="链接单元格 2" xfId="1224"/>
    <cellStyle name="好_贺州市2010学校改扩容改造和寄宿制学校及附属生活设施建设项目计划表 2" xfId="1225"/>
    <cellStyle name="好_玉林市2011年农村中小学校舍维修改造资金项目890" xfId="1226"/>
    <cellStyle name="好_玉林市2011年农村中小学校舍维修改造资金项目890 2" xfId="1227"/>
    <cellStyle name="后继超级链接" xfId="1228"/>
    <cellStyle name="后继超级链接 2" xfId="1229"/>
    <cellStyle name="千位分隔 6 2 5" xfId="1230"/>
    <cellStyle name="汇总 3 2" xfId="1231"/>
    <cellStyle name="千位分隔 6 2 5 2" xfId="1232"/>
    <cellStyle name="汇总 3 2 2" xfId="1233"/>
    <cellStyle name="千位分隔 6 2 6" xfId="1234"/>
    <cellStyle name="汇总 3 3" xfId="1235"/>
    <cellStyle name="千位分隔 6 3 5" xfId="1236"/>
    <cellStyle name="千位分隔 4 3 2 2 3" xfId="1237"/>
    <cellStyle name="汇总 4 2" xfId="1238"/>
    <cellStyle name="汇总 6" xfId="1239"/>
    <cellStyle name="汇总 6 2" xfId="1240"/>
    <cellStyle name="计算 2" xfId="1241"/>
    <cellStyle name="计算 3" xfId="1242"/>
    <cellStyle name="检查单元格 2" xfId="1243"/>
    <cellStyle name="计算 3 2 2" xfId="1244"/>
    <cellStyle name="检查单元格 3" xfId="1245"/>
    <cellStyle name="计算 3 2 3" xfId="1246"/>
    <cellStyle name="计算 4" xfId="1247"/>
    <cellStyle name="计算 4 3" xfId="1248"/>
    <cellStyle name="计算 5" xfId="1249"/>
    <cellStyle name="千位分隔 6 4 2 2" xfId="1250"/>
    <cellStyle name="计算 5 3" xfId="1251"/>
    <cellStyle name="检查单元格 2 2" xfId="1252"/>
    <cellStyle name="检查单元格 3 2" xfId="1253"/>
    <cellStyle name="检查单元格 3 3" xfId="1254"/>
    <cellStyle name="检查单元格 4" xfId="1255"/>
    <cellStyle name="检查单元格 4 2" xfId="1256"/>
    <cellStyle name="检查单元格 4 3" xfId="1257"/>
    <cellStyle name="检查单元格 5 2" xfId="1258"/>
    <cellStyle name="检查单元格 5 3" xfId="1259"/>
    <cellStyle name="检查单元格 6" xfId="1260"/>
    <cellStyle name="检查单元格 6 2" xfId="1261"/>
    <cellStyle name="输出 3 2 2" xfId="1262"/>
    <cellStyle name="检查单元格 7" xfId="1263"/>
    <cellStyle name="检查单元格 7 2" xfId="1264"/>
    <cellStyle name="解释性文本 2 2" xfId="1265"/>
    <cellStyle name="千位分隔 6 4 2 2 2" xfId="1266"/>
    <cellStyle name="解释性文本 3" xfId="1267"/>
    <cellStyle name="解释性文本 3 2" xfId="1268"/>
    <cellStyle name="解释性文本 3 3" xfId="1269"/>
    <cellStyle name="解释性文本 4" xfId="1270"/>
    <cellStyle name="千位分隔 4 2 5" xfId="1271"/>
    <cellStyle name="解释性文本 4 2" xfId="1272"/>
    <cellStyle name="警告文本 2" xfId="1273"/>
    <cellStyle name="警告文本 2 2" xfId="1274"/>
    <cellStyle name="警告文本 3" xfId="1275"/>
    <cellStyle name="警告文本 3 2" xfId="1276"/>
    <cellStyle name="警告文本 3 2 2" xfId="1277"/>
    <cellStyle name="警告文本 3 3" xfId="1278"/>
    <cellStyle name="표준_0N-HANDLING " xfId="1279"/>
    <cellStyle name="警告文本 4" xfId="1280"/>
    <cellStyle name="警告文本 4 2" xfId="1281"/>
    <cellStyle name="警告文本 5" xfId="1282"/>
    <cellStyle name="警告文本 5 2" xfId="1283"/>
    <cellStyle name="警告文本 6 2" xfId="1284"/>
    <cellStyle name="注释 6 3" xfId="1285"/>
    <cellStyle name="链接单元格 2 2" xfId="1286"/>
    <cellStyle name="链接单元格 3" xfId="1287"/>
    <cellStyle name="千位分隔 6 3 2 2 2" xfId="1288"/>
    <cellStyle name="链接单元格 3 3" xfId="1289"/>
    <cellStyle name="链接单元格 4" xfId="1290"/>
    <cellStyle name="链接单元格 4 2" xfId="1291"/>
    <cellStyle name="链接单元格 5" xfId="1292"/>
    <cellStyle name="链接单元格 5 2" xfId="1293"/>
    <cellStyle name="链接单元格 6" xfId="1294"/>
    <cellStyle name="链接单元格 6 2" xfId="1295"/>
    <cellStyle name="适中 2 3" xfId="1296"/>
    <cellStyle name="强调文字颜色 3 2 2" xfId="1297"/>
    <cellStyle name="霓付_97MBO" xfId="1298"/>
    <cellStyle name="烹拳 [0]_97MBO" xfId="1299"/>
    <cellStyle name="普通_ 白土" xfId="1300"/>
    <cellStyle name="千分位[0]_ 白土" xfId="1301"/>
    <cellStyle name="千分位_ 白土" xfId="1302"/>
    <cellStyle name="千位分隔 3 3 5" xfId="1303"/>
    <cellStyle name="千位[0]_ 应交税金审定表" xfId="1304"/>
    <cellStyle name="适中 2" xfId="1305"/>
    <cellStyle name="千位_ 应交税金审定表" xfId="1306"/>
    <cellStyle name="千位分隔 2 2" xfId="1307"/>
    <cellStyle name="千位分隔 2 2 2 2" xfId="1308"/>
    <cellStyle name="千位分隔 2 2 2 2 2" xfId="1309"/>
    <cellStyle name="千位分隔 2 2 2 2 2 3" xfId="1310"/>
    <cellStyle name="千位分隔 2 2 2 2 3" xfId="1311"/>
    <cellStyle name="千位分隔 2 2 2 2 4" xfId="1312"/>
    <cellStyle name="千位分隔 2 2 2 3 2" xfId="1313"/>
    <cellStyle name="千位分隔 2 2 2 3 2 2" xfId="1314"/>
    <cellStyle name="千位分隔 2 2 2 3 3" xfId="1315"/>
    <cellStyle name="千位分隔 2 2 2 4 2" xfId="1316"/>
    <cellStyle name="Normal" xfId="1317"/>
    <cellStyle name="千位分隔 2 2 3" xfId="1318"/>
    <cellStyle name="千位分隔 2 2 3 2" xfId="1319"/>
    <cellStyle name="千位分隔 2 2 3 2 2" xfId="1320"/>
    <cellStyle name="千位分隔 2 2 3 2 2 2" xfId="1321"/>
    <cellStyle name="千位分隔 2 2 3 2 3" xfId="1322"/>
    <cellStyle name="千位分隔 2 2 3 3 2" xfId="1323"/>
    <cellStyle name="千位分隔 2 2 4" xfId="1324"/>
    <cellStyle name="强调文字颜色 3 2" xfId="1325"/>
    <cellStyle name="千位分隔 2 2 4 2 2" xfId="1326"/>
    <cellStyle name="千位分隔 2 2 5" xfId="1327"/>
    <cellStyle name="千位分隔 2 2 5 2" xfId="1328"/>
    <cellStyle name="千位分隔 2 2 6" xfId="1329"/>
    <cellStyle name="千位分隔 2 2 7" xfId="1330"/>
    <cellStyle name="千位分隔 2 3 2 2 3" xfId="1331"/>
    <cellStyle name="千位分隔 4 8" xfId="1332"/>
    <cellStyle name="千位分隔 2 3 2 3 2" xfId="1333"/>
    <cellStyle name="千位分隔 2 3 2 4" xfId="1334"/>
    <cellStyle name="千位分隔 2 3 3" xfId="1335"/>
    <cellStyle name="千位分隔 2 3 4" xfId="1336"/>
    <cellStyle name="千位分隔 2 3 5" xfId="1337"/>
    <cellStyle name="千位分隔 2 4 2 2" xfId="1338"/>
    <cellStyle name="千位分隔 2 4 3" xfId="1339"/>
    <cellStyle name="千位分隔 2 4 3 2" xfId="1340"/>
    <cellStyle name="千位分隔 2 4 4" xfId="1341"/>
    <cellStyle name="千位分隔 2 5" xfId="1342"/>
    <cellStyle name="千位分隔 2 5 2" xfId="1343"/>
    <cellStyle name="千位分隔 2 5 2 2" xfId="1344"/>
    <cellStyle name="千位分隔 2 5 3" xfId="1345"/>
    <cellStyle name="千位分隔 2 6" xfId="1346"/>
    <cellStyle name="千位分隔 2 6 2" xfId="1347"/>
    <cellStyle name="千位分隔 2 7" xfId="1348"/>
    <cellStyle name="千位分隔 3 2 2 2" xfId="1349"/>
    <cellStyle name="样式 1 10" xfId="1350"/>
    <cellStyle name="千位分隔 3 2 2 2 5" xfId="1351"/>
    <cellStyle name="千位分隔 3 2 2 3" xfId="1352"/>
    <cellStyle name="千位分隔 3 2 2 3 2" xfId="1353"/>
    <cellStyle name="千位分隔 3 2 2 3 4" xfId="1354"/>
    <cellStyle name="千位分隔 3 2 2 4" xfId="1355"/>
    <cellStyle name="千位分隔 3 2 2 4 2" xfId="1356"/>
    <cellStyle name="千位分隔 3 2 2 4 2 2" xfId="1357"/>
    <cellStyle name="千位分隔 3 2 2 5" xfId="1358"/>
    <cellStyle name="千位分隔 3 2 2 7" xfId="1359"/>
    <cellStyle name="千位分隔 3 2 2 5 2" xfId="1360"/>
    <cellStyle name="千位分隔 3 2 2 6" xfId="1361"/>
    <cellStyle name="千位分隔 3 2 3" xfId="1362"/>
    <cellStyle name="千位分隔 5 2 3" xfId="1363"/>
    <cellStyle name="千位分隔 3 2 3 2" xfId="1364"/>
    <cellStyle name="千位分隔 5 2 3 2" xfId="1365"/>
    <cellStyle name="千位分隔 3 2 3 2 2" xfId="1366"/>
    <cellStyle name="千位分隔 5 2 3 2 2" xfId="1367"/>
    <cellStyle name="千位分隔 3 2 3 2 2 2" xfId="1368"/>
    <cellStyle name="千位分隔 3 2 3 2 2 2 2" xfId="1369"/>
    <cellStyle name="千位分隔 3 2 3 2 2 3" xfId="1370"/>
    <cellStyle name="千位分隔 3 2 3 2 4" xfId="1371"/>
    <cellStyle name="千位分隔 5 2 4" xfId="1372"/>
    <cellStyle name="千位分隔 3 2 3 3" xfId="1373"/>
    <cellStyle name="千位分隔 5 2 4 2" xfId="1374"/>
    <cellStyle name="千位分隔 3 2 3 3 2" xfId="1375"/>
    <cellStyle name="千位分隔 3 2 3 3 2 2" xfId="1376"/>
    <cellStyle name="千位分隔 5 2 5" xfId="1377"/>
    <cellStyle name="千位分隔 3 2 3 4" xfId="1378"/>
    <cellStyle name="千位分隔 3 2 3 4 2" xfId="1379"/>
    <cellStyle name="千位分隔 3 2 3 5" xfId="1380"/>
    <cellStyle name="千位分隔 3 2 4" xfId="1381"/>
    <cellStyle name="千位分隔 5 3 3" xfId="1382"/>
    <cellStyle name="千位分隔 3 2 4 2" xfId="1383"/>
    <cellStyle name="千位分隔 5 3 3 2" xfId="1384"/>
    <cellStyle name="千位分隔 3 2 4 2 2" xfId="1385"/>
    <cellStyle name="千位分隔 3 2 4 2 2 2" xfId="1386"/>
    <cellStyle name="千位分隔 5 3 4" xfId="1387"/>
    <cellStyle name="千位分隔 3 2 4 3" xfId="1388"/>
    <cellStyle name="千位分隔 3 2 4 4" xfId="1389"/>
    <cellStyle name="千位分隔 3 2 5" xfId="1390"/>
    <cellStyle name="千位分隔 5 4 3" xfId="1391"/>
    <cellStyle name="千位分隔 3 2 5 2" xfId="1392"/>
    <cellStyle name="千位分隔 3 2 5 2 2" xfId="1393"/>
    <cellStyle name="千位分隔 3 2 5 3" xfId="1394"/>
    <cellStyle name="千位分隔 3 2 6" xfId="1395"/>
    <cellStyle name="千位分隔 3 2 6 2" xfId="1396"/>
    <cellStyle name="千位分隔 3 2 7" xfId="1397"/>
    <cellStyle name="千位分隔 3 3 2 2" xfId="1398"/>
    <cellStyle name="千位分隔 3 3 2 2 2" xfId="1399"/>
    <cellStyle name="千位分隔 3 3 2 2 3" xfId="1400"/>
    <cellStyle name="千位分隔 3 3 2 3" xfId="1401"/>
    <cellStyle name="输入 7" xfId="1402"/>
    <cellStyle name="千位分隔 3 3 2 3 2" xfId="1403"/>
    <cellStyle name="千位分隔 3 3 3" xfId="1404"/>
    <cellStyle name="千位分隔 6 2 3" xfId="1405"/>
    <cellStyle name="千位分隔 3 3 3 2" xfId="1406"/>
    <cellStyle name="千位分隔 6 2 3 2" xfId="1407"/>
    <cellStyle name="千位分隔 3 3 3 2 2" xfId="1408"/>
    <cellStyle name="千位分隔 6 2 4" xfId="1409"/>
    <cellStyle name="千位分隔 3 3 3 3" xfId="1410"/>
    <cellStyle name="千位分隔 3 3 4" xfId="1411"/>
    <cellStyle name="千位分隔 6 3 3" xfId="1412"/>
    <cellStyle name="千位分隔 3 3 4 2" xfId="1413"/>
    <cellStyle name="千位分隔 3 4 2 2 2" xfId="1414"/>
    <cellStyle name="输出 6 3" xfId="1415"/>
    <cellStyle name="千位分隔 3 4 2 3" xfId="1416"/>
    <cellStyle name="输出 7" xfId="1417"/>
    <cellStyle name="千位分隔 3 4 3" xfId="1418"/>
    <cellStyle name="输出 7 2" xfId="1419"/>
    <cellStyle name="千位分隔 7 2 3" xfId="1420"/>
    <cellStyle name="千位分隔 3 4 3 2" xfId="1421"/>
    <cellStyle name="千位分隔 3 4 4" xfId="1422"/>
    <cellStyle name="千位分隔 3 5" xfId="1423"/>
    <cellStyle name="千位分隔 3 5 2" xfId="1424"/>
    <cellStyle name="千位分隔 3 5 2 2" xfId="1425"/>
    <cellStyle name="千位分隔 3 5 3" xfId="1426"/>
    <cellStyle name="千位分隔 3 6" xfId="1427"/>
    <cellStyle name="千位分隔 3 6 2" xfId="1428"/>
    <cellStyle name="千位分隔 3 7" xfId="1429"/>
    <cellStyle name="千位分隔 4 2 2 2" xfId="1430"/>
    <cellStyle name="千位分隔 4 2 2 2 2 2 2" xfId="1431"/>
    <cellStyle name="千位分隔 4 2 2 3" xfId="1432"/>
    <cellStyle name="千位分隔 4 2 2 4" xfId="1433"/>
    <cellStyle name="千位分隔 4 2 2 5" xfId="1434"/>
    <cellStyle name="千位分隔 4 2 3" xfId="1435"/>
    <cellStyle name="千位分隔 4 2 3 2" xfId="1436"/>
    <cellStyle name="千位分隔 4 2 3 2 2" xfId="1437"/>
    <cellStyle name="千位分隔 4 2 3 2 3" xfId="1438"/>
    <cellStyle name="千位分隔 4 2 3 3 2" xfId="1439"/>
    <cellStyle name="千位分隔 4 2 3 4" xfId="1440"/>
    <cellStyle name="千位分隔 4 2 4 2" xfId="1441"/>
    <cellStyle name="千位分隔 4 2 4 2 2" xfId="1442"/>
    <cellStyle name="千位分隔 4 2 4 3" xfId="1443"/>
    <cellStyle name="千位分隔 4 2 5 2" xfId="1444"/>
    <cellStyle name="千位分隔 4 2 6" xfId="1445"/>
    <cellStyle name="千位分隔 4 2 7" xfId="1446"/>
    <cellStyle name="千位分隔 4 3 2 2" xfId="1447"/>
    <cellStyle name="千位分隔 6 3 4" xfId="1448"/>
    <cellStyle name="千位分隔 4 3 2 2 2" xfId="1449"/>
    <cellStyle name="千位分隔 6 3 4 2" xfId="1450"/>
    <cellStyle name="千位分隔 4 3 2 2 2 2" xfId="1451"/>
    <cellStyle name="千位分隔 4 3 2 3" xfId="1452"/>
    <cellStyle name="千位分隔 6 4 4" xfId="1453"/>
    <cellStyle name="千位分隔 4 3 2 3 2" xfId="1454"/>
    <cellStyle name="千位分隔 4 3 3" xfId="1455"/>
    <cellStyle name="千位分隔 4 3 3 2" xfId="1456"/>
    <cellStyle name="千位分隔 4 3 3 2 2" xfId="1457"/>
    <cellStyle name="千位分隔 4 3 3 3" xfId="1458"/>
    <cellStyle name="千位分隔 4 3 4" xfId="1459"/>
    <cellStyle name="千位分隔 4 3 4 2" xfId="1460"/>
    <cellStyle name="千位分隔 4 4 2 2" xfId="1461"/>
    <cellStyle name="千位分隔 4 4 2 2 2" xfId="1462"/>
    <cellStyle name="千位分隔 4 4 3" xfId="1463"/>
    <cellStyle name="千位分隔 4 4 3 2" xfId="1464"/>
    <cellStyle name="千位分隔 4 4 4" xfId="1465"/>
    <cellStyle name="千位分隔 4 5" xfId="1466"/>
    <cellStyle name="千位分隔 4 5 2" xfId="1467"/>
    <cellStyle name="千位分隔 4 6" xfId="1468"/>
    <cellStyle name="千位分隔 4 7" xfId="1469"/>
    <cellStyle name="千位分隔 5 2 2 2" xfId="1470"/>
    <cellStyle name="千位分隔 5 2 2 2 2" xfId="1471"/>
    <cellStyle name="强调文字颜色 4 4" xfId="1472"/>
    <cellStyle name="千位分隔 5 2 2 2 2 2" xfId="1473"/>
    <cellStyle name="千位分隔 5 2 2 3 2" xfId="1474"/>
    <cellStyle name="千位分隔 5 2 2 4" xfId="1475"/>
    <cellStyle name="千位分隔 5 3 2 2" xfId="1476"/>
    <cellStyle name="千位分隔 5 3 2 2 2" xfId="1477"/>
    <cellStyle name="千位分隔 5 4 2 2" xfId="1478"/>
    <cellStyle name="千位分隔 5 5" xfId="1479"/>
    <cellStyle name="千位分隔 5 5 2" xfId="1480"/>
    <cellStyle name="千位分隔 5 7" xfId="1481"/>
    <cellStyle name="千位分隔 6 2 2 2" xfId="1482"/>
    <cellStyle name="千位分隔 6 2 2 2 2" xfId="1483"/>
    <cellStyle name="千位分隔 6 2 2 2 2 2" xfId="1484"/>
    <cellStyle name="千位分隔 6 2 2 2 2 3" xfId="1485"/>
    <cellStyle name="千位分隔 6 2 2 2 3 2" xfId="1486"/>
    <cellStyle name="千位分隔 6 2 2 2 4" xfId="1487"/>
    <cellStyle name="千位分隔 6 2 2 4" xfId="1488"/>
    <cellStyle name="千位分隔 6 2 2 4 2" xfId="1489"/>
    <cellStyle name="千位分隔 6 2 2 5" xfId="1490"/>
    <cellStyle name="千位分隔 6 2 3 2 2" xfId="1491"/>
    <cellStyle name="强调文字颜色 4 6" xfId="1492"/>
    <cellStyle name="千位分隔 6 2 3 2 2 2" xfId="1493"/>
    <cellStyle name="千位分隔 6 2 3 2 3" xfId="1494"/>
    <cellStyle name="千位分隔 6 2 3 3" xfId="1495"/>
    <cellStyle name="千位分隔 6 2 3 3 2" xfId="1496"/>
    <cellStyle name="千位分隔 6 2 3 4" xfId="1497"/>
    <cellStyle name="千位分隔 6 2 4 2" xfId="1498"/>
    <cellStyle name="千位分隔 6 2 4 2 2" xfId="1499"/>
    <cellStyle name="千位分隔 6 2 4 3" xfId="1500"/>
    <cellStyle name="千位分隔 6 2 7" xfId="1501"/>
    <cellStyle name="千位分隔 6 3 2 2" xfId="1502"/>
    <cellStyle name="千位分隔 6 3 2 4" xfId="1503"/>
    <cellStyle name="千位分隔 6 3 3 2" xfId="1504"/>
    <cellStyle name="千位分隔 6 3 3 2 2" xfId="1505"/>
    <cellStyle name="千位分隔 6 3 3 3" xfId="1506"/>
    <cellStyle name="千位分隔 6 4 2" xfId="1507"/>
    <cellStyle name="千位分隔 6 5 2" xfId="1508"/>
    <cellStyle name="千位分隔 6 5 2 2" xfId="1509"/>
    <cellStyle name="千位分隔 6 5 3" xfId="1510"/>
    <cellStyle name="千位分隔 6 6" xfId="1511"/>
    <cellStyle name="千位分隔 6 6 2" xfId="1512"/>
    <cellStyle name="千位分隔 6 7" xfId="1513"/>
    <cellStyle name="千位分隔 6 8" xfId="1514"/>
    <cellStyle name="千位分隔 7 2 2" xfId="1515"/>
    <cellStyle name="千位分隔 7 2 2 2" xfId="1516"/>
    <cellStyle name="千位分隔 7 3" xfId="1517"/>
    <cellStyle name="千位分隔 7 3 2" xfId="1518"/>
    <cellStyle name="千位分隔 7 4" xfId="1519"/>
    <cellStyle name="千位分隔 9" xfId="1520"/>
    <cellStyle name="千位分隔[0] 2" xfId="1521"/>
    <cellStyle name="千位分隔[0] 2 2 2" xfId="1522"/>
    <cellStyle name="千位分隔[0] 2 2 2 2" xfId="1523"/>
    <cellStyle name="千位分隔[0] 2 2 2 2 2" xfId="1524"/>
    <cellStyle name="千位分隔[0] 2 2 2 2 2 2" xfId="1525"/>
    <cellStyle name="千位分隔[0] 2 2 2 3" xfId="1526"/>
    <cellStyle name="千位分隔[0] 2 2 2 3 2" xfId="1527"/>
    <cellStyle name="千位分隔[0] 2 2 2 4" xfId="1528"/>
    <cellStyle name="千位分隔[0] 2 2 3" xfId="1529"/>
    <cellStyle name="千位分隔[0] 2 2 3 2" xfId="1530"/>
    <cellStyle name="注释 3 4" xfId="1531"/>
    <cellStyle name="千位分隔[0] 2 2 3 2 2" xfId="1532"/>
    <cellStyle name="千位分隔[0] 2 2 3 3" xfId="1533"/>
    <cellStyle name="千位分隔[0] 2 2 4" xfId="1534"/>
    <cellStyle name="千位分隔[0] 2 2 4 2" xfId="1535"/>
    <cellStyle name="千位分隔[0] 2 2 5" xfId="1536"/>
    <cellStyle name="千位分隔[0] 2 3" xfId="1537"/>
    <cellStyle name="千位分隔[0] 2 3 2" xfId="1538"/>
    <cellStyle name="千位分隔[0] 2 3 2 2" xfId="1539"/>
    <cellStyle name="千位分隔[0] 2 3 2 3" xfId="1540"/>
    <cellStyle name="千位分隔[0] 2 3 3" xfId="1541"/>
    <cellStyle name="千位分隔[0] 2 3 3 2" xfId="1542"/>
    <cellStyle name="千位分隔[0] 2 3 4" xfId="1543"/>
    <cellStyle name="千位分隔[0] 2 4" xfId="1544"/>
    <cellStyle name="千位分隔[0] 2 4 2" xfId="1545"/>
    <cellStyle name="千位分隔[0] 2 4 2 2" xfId="1546"/>
    <cellStyle name="千位分隔[0] 2 4 3" xfId="1547"/>
    <cellStyle name="千位分隔[0] 2 5" xfId="1548"/>
    <cellStyle name="千位分隔[0] 2 5 2" xfId="1549"/>
    <cellStyle name="强调文字颜色 1 2" xfId="1550"/>
    <cellStyle name="强调文字颜色 1 2 2" xfId="1551"/>
    <cellStyle name="强调文字颜色 1 3" xfId="1552"/>
    <cellStyle name="强调文字颜色 1 3 2" xfId="1553"/>
    <cellStyle name="强调文字颜色 1 4" xfId="1554"/>
    <cellStyle name="强调文字颜色 1 5" xfId="1555"/>
    <cellStyle name="输出 4" xfId="1556"/>
    <cellStyle name="强调文字颜色 1 5 2" xfId="1557"/>
    <cellStyle name="强调文字颜色 1 6" xfId="1558"/>
    <cellStyle name="强调文字颜色 1 6 2" xfId="1559"/>
    <cellStyle name="强调文字颜色 1 6 3" xfId="1560"/>
    <cellStyle name="强调文字颜色 1 7" xfId="1561"/>
    <cellStyle name="样式 1 6" xfId="1562"/>
    <cellStyle name="强调文字颜色 2 2" xfId="1563"/>
    <cellStyle name="样式 1 7" xfId="1564"/>
    <cellStyle name="强调文字颜色 2 3" xfId="1565"/>
    <cellStyle name="样式 1 8" xfId="1566"/>
    <cellStyle name="强调文字颜色 2 4" xfId="1567"/>
    <cellStyle name="强调文字颜色 2 4 2" xfId="1568"/>
    <cellStyle name="样式 1 9" xfId="1569"/>
    <cellStyle name="强调文字颜色 2 5" xfId="1570"/>
    <cellStyle name="强调文字颜色 2 5 2" xfId="1571"/>
    <cellStyle name="强调文字颜色 2 6" xfId="1572"/>
    <cellStyle name="强调文字颜色 2 6 2" xfId="1573"/>
    <cellStyle name="强调文字颜色 2 6 3" xfId="1574"/>
    <cellStyle name="适中 4 3" xfId="1575"/>
    <cellStyle name="强调文字颜色 3 4 2" xfId="1576"/>
    <cellStyle name="适中 6 3" xfId="1577"/>
    <cellStyle name="强调文字颜色 3 6 2" xfId="1578"/>
    <cellStyle name="强调文字颜色 3 6 3" xfId="1579"/>
    <cellStyle name="强调文字颜色 4 2" xfId="1580"/>
    <cellStyle name="强调文字颜色 4 2 2" xfId="1581"/>
    <cellStyle name="强调文字颜色 4 2 3" xfId="1582"/>
    <cellStyle name="强调文字颜色 4 3" xfId="1583"/>
    <cellStyle name="强调文字颜色 4 3 2" xfId="1584"/>
    <cellStyle name="强调文字颜色 4 4 2" xfId="1585"/>
    <cellStyle name="强调文字颜色 4 4 3" xfId="1586"/>
    <cellStyle name="强调文字颜色 4 5" xfId="1587"/>
    <cellStyle name="强调文字颜色 4 5 2" xfId="1588"/>
    <cellStyle name="强调文字颜色 4 5 3" xfId="1589"/>
    <cellStyle name="强调文字颜色 4 6 2" xfId="1590"/>
    <cellStyle name="强调文字颜色 4 6 3" xfId="1591"/>
    <cellStyle name="强调文字颜色 4 7" xfId="1592"/>
    <cellStyle name="强调文字颜色 5 2" xfId="1593"/>
    <cellStyle name="强调文字颜色 5 3" xfId="1594"/>
    <cellStyle name="强调文字颜色 5 3 2" xfId="1595"/>
    <cellStyle name="强调文字颜色 5 4" xfId="1596"/>
    <cellStyle name="强调文字颜色 5 4 2" xfId="1597"/>
    <cellStyle name="强调文字颜色 5 4 3" xfId="1598"/>
    <cellStyle name="强调文字颜色 5 5" xfId="1599"/>
    <cellStyle name="强调文字颜色 5 5 2" xfId="1600"/>
    <cellStyle name="强调文字颜色 5 6" xfId="1601"/>
    <cellStyle name="强调文字颜色 5 6 2" xfId="1602"/>
    <cellStyle name="强调文字颜色 5 6 3" xfId="1603"/>
    <cellStyle name="强调文字颜色 5 7" xfId="1604"/>
    <cellStyle name="强调文字颜色 6 2" xfId="1605"/>
    <cellStyle name="强调文字颜色 6 2 2" xfId="1606"/>
    <cellStyle name="强调文字颜色 6 3" xfId="1607"/>
    <cellStyle name="强调文字颜色 6 3 3" xfId="1608"/>
    <cellStyle name="强调文字颜色 6 4" xfId="1609"/>
    <cellStyle name="强调文字颜色 6 4 2" xfId="1610"/>
    <cellStyle name="强调文字颜色 6 4 3" xfId="1611"/>
    <cellStyle name="强调文字颜色 6 5" xfId="1612"/>
    <cellStyle name="强调文字颜色 6 5 2" xfId="1613"/>
    <cellStyle name="强调文字颜色 6 5 3" xfId="1614"/>
    <cellStyle name="强调文字颜色 6 6 2" xfId="1615"/>
    <cellStyle name="强调文字颜色 6 6 3" xfId="1616"/>
    <cellStyle name="强调文字颜色 6 7" xfId="1617"/>
    <cellStyle name="适中 2 2" xfId="1618"/>
    <cellStyle name="适中 3 2 3" xfId="1619"/>
    <cellStyle name="适中 5" xfId="1620"/>
    <cellStyle name="适中 5 2" xfId="1621"/>
    <cellStyle name="适中 6" xfId="1622"/>
    <cellStyle name="适中 6 2" xfId="1623"/>
    <cellStyle name="输出 2" xfId="1624"/>
    <cellStyle name="输出 2 2" xfId="1625"/>
    <cellStyle name="输出 3" xfId="1626"/>
    <cellStyle name="输出 3 2" xfId="1627"/>
    <cellStyle name="输出 3 2 3" xfId="1628"/>
    <cellStyle name="콤마 [0]_BOILER-CO1" xfId="1629"/>
    <cellStyle name="输出 3 4" xfId="1630"/>
    <cellStyle name="输入 4" xfId="1631"/>
    <cellStyle name="输入 4 2" xfId="1632"/>
    <cellStyle name="输入 5" xfId="1633"/>
    <cellStyle name="输入 5 2" xfId="1634"/>
    <cellStyle name="输入 6" xfId="1635"/>
    <cellStyle name="输入 6 3" xfId="1636"/>
    <cellStyle name="样式 1 11" xfId="1637"/>
    <cellStyle name="样式 1 2" xfId="1638"/>
    <cellStyle name="样式 1 3" xfId="1639"/>
    <cellStyle name="样式 1 4" xfId="1640"/>
    <cellStyle name="注释 2 4" xfId="1641"/>
    <cellStyle name="注释 5 2" xfId="1642"/>
    <cellStyle name="注释 5 3" xfId="1643"/>
    <cellStyle name="注释 6" xfId="1644"/>
    <cellStyle name="注释 6 2" xfId="1645"/>
    <cellStyle name="资产" xfId="1646"/>
    <cellStyle name="통화_BOILER-CO1" xfId="1647"/>
    <cellStyle name="常规 14 2 2" xfId="164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zoomScale="85" zoomScaleNormal="85" workbookViewId="0">
      <selection activeCell="B18" sqref="B18"/>
    </sheetView>
  </sheetViews>
  <sheetFormatPr defaultColWidth="9" defaultRowHeight="13.5" outlineLevelCol="7"/>
  <sheetData>
    <row r="1" ht="25.5" customHeight="1" spans="1:7">
      <c r="A1" s="203" t="s">
        <v>0</v>
      </c>
      <c r="B1" s="204"/>
      <c r="C1" s="205"/>
      <c r="D1" s="206"/>
      <c r="E1" s="206"/>
      <c r="F1" s="206"/>
      <c r="G1" s="206"/>
    </row>
    <row r="2" ht="25.5" customHeight="1" spans="1:3">
      <c r="A2" s="207" t="s">
        <v>1</v>
      </c>
      <c r="B2" s="208"/>
      <c r="C2" s="208"/>
    </row>
    <row r="3" ht="25.5" customHeight="1" spans="1:3">
      <c r="A3" s="208"/>
      <c r="B3" s="208" t="s">
        <v>2</v>
      </c>
      <c r="C3" s="208"/>
    </row>
    <row r="4" ht="25.5" customHeight="1" spans="1:8">
      <c r="A4" s="208"/>
      <c r="B4" s="208" t="s">
        <v>3</v>
      </c>
      <c r="C4" s="208"/>
      <c r="D4" s="208"/>
      <c r="E4" s="208"/>
      <c r="F4" s="208"/>
      <c r="G4" s="208"/>
      <c r="H4" s="208"/>
    </row>
    <row r="5" ht="25.5" customHeight="1" spans="1:8">
      <c r="A5" s="208"/>
      <c r="B5" s="209" t="s">
        <v>4</v>
      </c>
      <c r="C5" s="208"/>
      <c r="D5" s="208"/>
      <c r="E5" s="208"/>
      <c r="F5" s="208"/>
      <c r="G5" s="208"/>
      <c r="H5" s="208"/>
    </row>
    <row r="6" ht="25.5" customHeight="1" spans="1:8">
      <c r="A6" s="208"/>
      <c r="B6" s="46" t="s">
        <v>5</v>
      </c>
      <c r="C6" s="210"/>
      <c r="D6" s="210"/>
      <c r="E6" s="208"/>
      <c r="F6" s="208"/>
      <c r="G6" s="208"/>
      <c r="H6" s="208"/>
    </row>
    <row r="7" ht="25.5" customHeight="1" spans="1:8">
      <c r="A7" s="208"/>
      <c r="B7" s="208" t="s">
        <v>6</v>
      </c>
      <c r="C7" s="208"/>
      <c r="D7" s="208"/>
      <c r="E7" s="208"/>
      <c r="F7" s="208"/>
      <c r="G7" s="208"/>
      <c r="H7" s="208"/>
    </row>
    <row r="8" ht="25.5" customHeight="1" spans="1:8">
      <c r="A8" s="208"/>
      <c r="B8" s="208" t="s">
        <v>7</v>
      </c>
      <c r="C8" s="208"/>
      <c r="D8" s="208"/>
      <c r="E8" s="208"/>
      <c r="F8" s="208"/>
      <c r="G8" s="208"/>
      <c r="H8" s="208"/>
    </row>
    <row r="9" ht="25.5" customHeight="1" spans="1:8">
      <c r="A9" s="208"/>
      <c r="B9" s="46" t="s">
        <v>8</v>
      </c>
      <c r="C9" s="208"/>
      <c r="D9" s="208"/>
      <c r="E9" s="208"/>
      <c r="F9" s="208"/>
      <c r="G9" s="208"/>
      <c r="H9" s="208"/>
    </row>
    <row r="10" ht="25.5" customHeight="1" spans="1:8">
      <c r="A10" s="208"/>
      <c r="B10" s="46" t="s">
        <v>9</v>
      </c>
      <c r="C10" s="208"/>
      <c r="D10" s="208"/>
      <c r="E10" s="208"/>
      <c r="F10" s="208"/>
      <c r="G10" s="208"/>
      <c r="H10" s="208"/>
    </row>
    <row r="11" ht="25.5" customHeight="1" spans="1:8">
      <c r="A11" s="208"/>
      <c r="B11" s="46" t="s">
        <v>10</v>
      </c>
      <c r="C11" s="208"/>
      <c r="D11" s="208"/>
      <c r="E11" s="208"/>
      <c r="F11" s="208"/>
      <c r="G11" s="208"/>
      <c r="H11" s="208"/>
    </row>
    <row r="12" ht="25.5" customHeight="1" spans="1:8">
      <c r="A12" s="207" t="s">
        <v>11</v>
      </c>
      <c r="B12" s="46"/>
      <c r="C12" s="208"/>
      <c r="D12" s="208"/>
      <c r="E12" s="208"/>
      <c r="F12" s="208"/>
      <c r="G12" s="208"/>
      <c r="H12" s="208"/>
    </row>
    <row r="13" ht="25.5" customHeight="1" spans="1:8">
      <c r="A13" s="208"/>
      <c r="B13" s="46" t="s">
        <v>12</v>
      </c>
      <c r="C13" s="208"/>
      <c r="D13" s="208"/>
      <c r="E13" s="208"/>
      <c r="F13" s="208"/>
      <c r="G13" s="208"/>
      <c r="H13" s="208"/>
    </row>
    <row r="14" ht="25.5" customHeight="1" spans="1:8">
      <c r="A14" s="208"/>
      <c r="B14" s="46" t="s">
        <v>13</v>
      </c>
      <c r="C14" s="208"/>
      <c r="D14" s="208"/>
      <c r="E14" s="208"/>
      <c r="F14" s="208"/>
      <c r="G14" s="208"/>
      <c r="H14" s="208"/>
    </row>
    <row r="15" ht="25.5" customHeight="1" spans="1:8">
      <c r="A15" s="208"/>
      <c r="B15" s="46" t="s">
        <v>14</v>
      </c>
      <c r="C15" s="208"/>
      <c r="D15" s="208"/>
      <c r="E15" s="208"/>
      <c r="F15" s="208"/>
      <c r="G15" s="208"/>
      <c r="H15" s="208"/>
    </row>
    <row r="16" ht="25.5" customHeight="1" spans="1:8">
      <c r="A16" s="208"/>
      <c r="B16" s="46" t="s">
        <v>15</v>
      </c>
      <c r="C16" s="208"/>
      <c r="D16" s="208"/>
      <c r="E16" s="208"/>
      <c r="F16" s="208"/>
      <c r="G16" s="208"/>
      <c r="H16" s="208"/>
    </row>
    <row r="17" ht="25.5" customHeight="1" spans="1:8">
      <c r="A17" s="208"/>
      <c r="B17" s="46" t="s">
        <v>16</v>
      </c>
      <c r="C17" s="208"/>
      <c r="D17" s="208"/>
      <c r="E17" s="208"/>
      <c r="F17" s="208"/>
      <c r="G17" s="208"/>
      <c r="H17" s="208"/>
    </row>
    <row r="18" ht="25.5" customHeight="1" spans="1:8">
      <c r="A18" s="208"/>
      <c r="B18" s="46" t="s">
        <v>17</v>
      </c>
      <c r="C18" s="208"/>
      <c r="D18" s="208"/>
      <c r="E18" s="208"/>
      <c r="F18" s="208"/>
      <c r="G18" s="208"/>
      <c r="H18" s="208"/>
    </row>
    <row r="19" ht="25.5" customHeight="1" spans="1:8">
      <c r="A19" s="208"/>
      <c r="C19" s="208"/>
      <c r="D19" s="208"/>
      <c r="E19" s="208"/>
      <c r="F19" s="208"/>
      <c r="G19" s="208"/>
      <c r="H19" s="208"/>
    </row>
    <row r="20" ht="25.5" customHeight="1" spans="1:8">
      <c r="A20" s="207" t="s">
        <v>18</v>
      </c>
      <c r="B20" s="46"/>
      <c r="C20" s="208"/>
      <c r="D20" s="208"/>
      <c r="E20" s="208"/>
      <c r="F20" s="208"/>
      <c r="G20" s="208"/>
      <c r="H20" s="208"/>
    </row>
    <row r="21" ht="25.5" customHeight="1" spans="1:8">
      <c r="A21" s="208"/>
      <c r="B21" s="46" t="s">
        <v>19</v>
      </c>
      <c r="C21" s="208"/>
      <c r="D21" s="208"/>
      <c r="E21" s="208"/>
      <c r="F21" s="208"/>
      <c r="G21" s="208"/>
      <c r="H21" s="208"/>
    </row>
    <row r="22" ht="25.5" customHeight="1" spans="1:8">
      <c r="A22" s="208"/>
      <c r="B22" s="46" t="s">
        <v>20</v>
      </c>
      <c r="C22" s="208"/>
      <c r="D22" s="208"/>
      <c r="E22" s="208"/>
      <c r="F22" s="208"/>
      <c r="G22" s="208"/>
      <c r="H22" s="208"/>
    </row>
    <row r="23" ht="25.5" customHeight="1" spans="1:8">
      <c r="A23" s="208"/>
      <c r="B23" s="208" t="s">
        <v>21</v>
      </c>
      <c r="C23" s="208"/>
      <c r="D23" s="208"/>
      <c r="E23" s="208"/>
      <c r="F23" s="208"/>
      <c r="G23" s="208"/>
      <c r="H23" s="208"/>
    </row>
    <row r="24" ht="25.5" customHeight="1" spans="1:8">
      <c r="A24" s="208"/>
      <c r="B24" s="208" t="s">
        <v>22</v>
      </c>
      <c r="C24" s="208"/>
      <c r="D24" s="208"/>
      <c r="E24" s="208"/>
      <c r="F24" s="208"/>
      <c r="G24" s="208"/>
      <c r="H24" s="208"/>
    </row>
    <row r="25" ht="25.5" customHeight="1" spans="1:8">
      <c r="A25" s="207" t="s">
        <v>23</v>
      </c>
      <c r="B25" s="208"/>
      <c r="C25" s="208"/>
      <c r="D25" s="208"/>
      <c r="E25" s="208"/>
      <c r="F25" s="208"/>
      <c r="G25" s="208"/>
      <c r="H25" s="208"/>
    </row>
    <row r="26" ht="25.5" customHeight="1" spans="1:3">
      <c r="A26" s="208"/>
      <c r="B26" s="208" t="s">
        <v>24</v>
      </c>
      <c r="C26" s="208"/>
    </row>
    <row r="27" ht="25.5" customHeight="1" spans="1:3">
      <c r="A27" s="208"/>
      <c r="B27" s="208" t="s">
        <v>25</v>
      </c>
      <c r="C27" s="208"/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1" sqref="$A1:$XFD1048576"/>
    </sheetView>
  </sheetViews>
  <sheetFormatPr defaultColWidth="9" defaultRowHeight="13.5" outlineLevelCol="1"/>
  <cols>
    <col min="1" max="1" width="41.625" style="64" customWidth="1"/>
    <col min="2" max="2" width="22.375" style="117" customWidth="1"/>
    <col min="3" max="16384" width="9" style="64"/>
  </cols>
  <sheetData>
    <row r="1" ht="30" customHeight="1" spans="1:2">
      <c r="A1" s="118" t="s">
        <v>1284</v>
      </c>
      <c r="B1" s="118"/>
    </row>
    <row r="2" spans="1:2">
      <c r="A2" s="119"/>
      <c r="B2" s="120" t="s">
        <v>27</v>
      </c>
    </row>
    <row r="3" ht="26.25" customHeight="1" spans="1:2">
      <c r="A3" s="68" t="s">
        <v>147</v>
      </c>
      <c r="B3" s="68" t="s">
        <v>1285</v>
      </c>
    </row>
    <row r="4" ht="26.25" customHeight="1" spans="1:2">
      <c r="A4" s="69" t="s">
        <v>1286</v>
      </c>
      <c r="B4" s="121">
        <v>195800</v>
      </c>
    </row>
    <row r="5" ht="26.25" customHeight="1" spans="1:2">
      <c r="A5" s="69" t="s">
        <v>1287</v>
      </c>
      <c r="B5" s="121">
        <v>125574</v>
      </c>
    </row>
    <row r="6" ht="26.25" customHeight="1" spans="1:2">
      <c r="A6" s="69" t="s">
        <v>1288</v>
      </c>
      <c r="B6" s="122">
        <v>82499</v>
      </c>
    </row>
    <row r="7" ht="26.25" customHeight="1" spans="1:2">
      <c r="A7" s="69" t="s">
        <v>1289</v>
      </c>
      <c r="B7" s="122">
        <v>16220</v>
      </c>
    </row>
    <row r="8" ht="26.25" customHeight="1" spans="1:2">
      <c r="A8" s="69" t="s">
        <v>1290</v>
      </c>
      <c r="B8" s="122">
        <v>-825</v>
      </c>
    </row>
    <row r="9" ht="26.25" customHeight="1" spans="1:2">
      <c r="A9" s="69" t="s">
        <v>1291</v>
      </c>
      <c r="B9" s="121">
        <v>192678</v>
      </c>
    </row>
  </sheetData>
  <mergeCells count="1">
    <mergeCell ref="A1:B1"/>
  </mergeCells>
  <pageMargins left="2.4" right="0.7" top="1.57" bottom="0.75" header="0.3" footer="2.64"/>
  <pageSetup paperSize="9" firstPageNumber="47" orientation="landscape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showZeros="0" topLeftCell="A20" workbookViewId="0">
      <selection activeCell="A20" sqref="$A1:$XFD1048576"/>
    </sheetView>
  </sheetViews>
  <sheetFormatPr defaultColWidth="9" defaultRowHeight="13.5"/>
  <cols>
    <col min="1" max="1" width="32.625" style="64" customWidth="1"/>
    <col min="2" max="2" width="8.625" style="101" customWidth="1"/>
    <col min="3" max="3" width="10.5" style="102" customWidth="1"/>
    <col min="4" max="4" width="8.875" style="101" customWidth="1"/>
    <col min="5" max="5" width="9.25" style="103" customWidth="1"/>
    <col min="6" max="6" width="9" style="104" customWidth="1"/>
    <col min="7" max="7" width="44.625" style="105" customWidth="1"/>
    <col min="8" max="8" width="8.625" style="101" customWidth="1"/>
    <col min="9" max="9" width="10.125" style="102" customWidth="1"/>
    <col min="10" max="10" width="8.875" style="102" customWidth="1"/>
    <col min="11" max="11" width="8.625" style="103" customWidth="1"/>
    <col min="12" max="12" width="9.25" style="104" customWidth="1"/>
    <col min="13" max="16384" width="9" style="64"/>
  </cols>
  <sheetData>
    <row r="1" ht="25.5" spans="1:12">
      <c r="A1" s="47" t="s">
        <v>1292</v>
      </c>
      <c r="B1" s="106"/>
      <c r="C1" s="107"/>
      <c r="D1" s="108"/>
      <c r="E1" s="108"/>
      <c r="F1" s="47"/>
      <c r="G1" s="47"/>
      <c r="H1" s="108"/>
      <c r="I1" s="114"/>
      <c r="J1" s="107"/>
      <c r="K1" s="107"/>
      <c r="L1" s="47"/>
    </row>
    <row r="2" spans="2:12">
      <c r="B2" s="45"/>
      <c r="C2" s="46"/>
      <c r="D2" s="45"/>
      <c r="E2" s="64"/>
      <c r="F2" s="109"/>
      <c r="G2" s="64"/>
      <c r="H2" s="45"/>
      <c r="I2" s="46"/>
      <c r="J2" s="45"/>
      <c r="L2" s="98" t="s">
        <v>27</v>
      </c>
    </row>
    <row r="3" s="100" customFormat="1" ht="24" spans="1:12">
      <c r="A3" s="50" t="s">
        <v>28</v>
      </c>
      <c r="B3" s="50" t="s">
        <v>29</v>
      </c>
      <c r="C3" s="51" t="s">
        <v>30</v>
      </c>
      <c r="D3" s="50" t="s">
        <v>31</v>
      </c>
      <c r="E3" s="50" t="s">
        <v>32</v>
      </c>
      <c r="F3" s="52" t="s">
        <v>33</v>
      </c>
      <c r="G3" s="50" t="s">
        <v>28</v>
      </c>
      <c r="H3" s="50" t="s">
        <v>29</v>
      </c>
      <c r="I3" s="51" t="s">
        <v>30</v>
      </c>
      <c r="J3" s="50" t="s">
        <v>31</v>
      </c>
      <c r="K3" s="50" t="s">
        <v>32</v>
      </c>
      <c r="L3" s="52" t="s">
        <v>33</v>
      </c>
    </row>
    <row r="4" s="100" customFormat="1" spans="1:12">
      <c r="A4" s="94" t="s">
        <v>1293</v>
      </c>
      <c r="B4" s="91">
        <v>52502</v>
      </c>
      <c r="C4" s="90">
        <v>80100</v>
      </c>
      <c r="D4" s="91">
        <v>16987</v>
      </c>
      <c r="E4" s="55">
        <f t="shared" ref="E4:E46" si="0">IF(C4&lt;&gt;0,D4/C4*100,"")</f>
        <v>21.207240948814</v>
      </c>
      <c r="F4" s="55">
        <f t="shared" ref="F4:F46" si="1">IF(B4&lt;&gt;0,(D4-B4)/B4*100,"")</f>
        <v>-67.6450420936345</v>
      </c>
      <c r="G4" s="89" t="s">
        <v>1294</v>
      </c>
      <c r="H4" s="90">
        <v>9</v>
      </c>
      <c r="I4" s="90"/>
      <c r="J4" s="90">
        <v>6</v>
      </c>
      <c r="K4" s="55" t="str">
        <f t="shared" ref="K4:K14" si="2">IF(I4&lt;&gt;0,J4/I4*100,"")</f>
        <v/>
      </c>
      <c r="L4" s="55">
        <f t="shared" ref="L4:L13" si="3">IF(H4&lt;&gt;0,(J4-H4)/H4*100,"")</f>
        <v>-33.3333333333333</v>
      </c>
    </row>
    <row r="5" s="100" customFormat="1" ht="14.1" customHeight="1" spans="1:12">
      <c r="A5" s="94" t="s">
        <v>1295</v>
      </c>
      <c r="B5" s="91">
        <v>146</v>
      </c>
      <c r="C5" s="90"/>
      <c r="D5" s="91"/>
      <c r="E5" s="55" t="str">
        <f t="shared" si="0"/>
        <v/>
      </c>
      <c r="F5" s="55">
        <f t="shared" si="1"/>
        <v>-100</v>
      </c>
      <c r="G5" s="89" t="s">
        <v>1296</v>
      </c>
      <c r="H5" s="90">
        <v>549</v>
      </c>
      <c r="I5" s="90"/>
      <c r="J5" s="90">
        <v>737</v>
      </c>
      <c r="K5" s="55" t="str">
        <f t="shared" si="2"/>
        <v/>
      </c>
      <c r="L5" s="55">
        <f t="shared" si="3"/>
        <v>34.2440801457195</v>
      </c>
    </row>
    <row r="6" s="100" customFormat="1" ht="14.1" customHeight="1" spans="1:12">
      <c r="A6" s="94" t="s">
        <v>1297</v>
      </c>
      <c r="B6" s="91"/>
      <c r="C6" s="90"/>
      <c r="D6" s="91"/>
      <c r="E6" s="55" t="str">
        <f t="shared" si="0"/>
        <v/>
      </c>
      <c r="F6" s="55" t="str">
        <f t="shared" si="1"/>
        <v/>
      </c>
      <c r="G6" s="89" t="s">
        <v>1298</v>
      </c>
      <c r="H6" s="91">
        <v>46975</v>
      </c>
      <c r="I6" s="113">
        <f>SUM(I7:I12)</f>
        <v>46928</v>
      </c>
      <c r="J6" s="91">
        <v>18881</v>
      </c>
      <c r="K6" s="55">
        <f t="shared" si="2"/>
        <v>40.2339754517559</v>
      </c>
      <c r="L6" s="55">
        <f t="shared" si="3"/>
        <v>-59.8062799361362</v>
      </c>
    </row>
    <row r="7" s="100" customFormat="1" spans="1:12">
      <c r="A7" s="94" t="s">
        <v>1299</v>
      </c>
      <c r="B7" s="91"/>
      <c r="C7" s="90"/>
      <c r="D7" s="91"/>
      <c r="E7" s="55" t="str">
        <f t="shared" si="0"/>
        <v/>
      </c>
      <c r="F7" s="55" t="str">
        <f t="shared" si="1"/>
        <v/>
      </c>
      <c r="G7" s="89" t="s">
        <v>1300</v>
      </c>
      <c r="H7" s="90">
        <v>25761</v>
      </c>
      <c r="I7" s="90">
        <v>45328</v>
      </c>
      <c r="J7" s="90">
        <v>18389</v>
      </c>
      <c r="K7" s="55">
        <f t="shared" si="2"/>
        <v>40.5687433815743</v>
      </c>
      <c r="L7" s="55">
        <f t="shared" si="3"/>
        <v>-28.6169015177982</v>
      </c>
    </row>
    <row r="8" s="100" customFormat="1" ht="14.1" customHeight="1" spans="1:12">
      <c r="A8" s="94" t="s">
        <v>1301</v>
      </c>
      <c r="B8" s="91">
        <v>583</v>
      </c>
      <c r="C8" s="90">
        <v>600</v>
      </c>
      <c r="D8" s="91">
        <v>183</v>
      </c>
      <c r="E8" s="55">
        <f t="shared" si="0"/>
        <v>30.5</v>
      </c>
      <c r="F8" s="55">
        <f t="shared" si="1"/>
        <v>-68.6106346483705</v>
      </c>
      <c r="G8" s="89" t="s">
        <v>1302</v>
      </c>
      <c r="H8" s="90"/>
      <c r="I8" s="90"/>
      <c r="J8" s="90"/>
      <c r="K8" s="55" t="str">
        <f t="shared" si="2"/>
        <v/>
      </c>
      <c r="L8" s="55" t="str">
        <f t="shared" si="3"/>
        <v/>
      </c>
    </row>
    <row r="9" s="100" customFormat="1" ht="14.1" customHeight="1" spans="1:12">
      <c r="A9" s="94" t="s">
        <v>1303</v>
      </c>
      <c r="B9" s="91"/>
      <c r="C9" s="90"/>
      <c r="D9" s="91"/>
      <c r="E9" s="55" t="str">
        <f t="shared" si="0"/>
        <v/>
      </c>
      <c r="F9" s="55" t="str">
        <f t="shared" si="1"/>
        <v/>
      </c>
      <c r="G9" s="89" t="s">
        <v>1304</v>
      </c>
      <c r="H9" s="90">
        <v>23</v>
      </c>
      <c r="I9" s="90"/>
      <c r="J9" s="90">
        <v>280</v>
      </c>
      <c r="K9" s="55" t="str">
        <f t="shared" si="2"/>
        <v/>
      </c>
      <c r="L9" s="55">
        <f t="shared" si="3"/>
        <v>1117.39130434783</v>
      </c>
    </row>
    <row r="10" s="100" customFormat="1" ht="14.1" customHeight="1" spans="1:12">
      <c r="A10" s="94" t="s">
        <v>1305</v>
      </c>
      <c r="B10" s="91">
        <v>1021</v>
      </c>
      <c r="C10" s="90">
        <v>1000</v>
      </c>
      <c r="D10" s="91">
        <v>863</v>
      </c>
      <c r="E10" s="55">
        <f t="shared" si="0"/>
        <v>86.3</v>
      </c>
      <c r="F10" s="55">
        <f t="shared" si="1"/>
        <v>-15.4750244857982</v>
      </c>
      <c r="G10" s="89" t="s">
        <v>1306</v>
      </c>
      <c r="H10" s="90">
        <v>350</v>
      </c>
      <c r="I10" s="90">
        <v>600</v>
      </c>
      <c r="J10" s="90">
        <v>152</v>
      </c>
      <c r="K10" s="55">
        <f t="shared" si="2"/>
        <v>25.3333333333333</v>
      </c>
      <c r="L10" s="55">
        <f t="shared" si="3"/>
        <v>-56.5714285714286</v>
      </c>
    </row>
    <row r="11" s="100" customFormat="1" ht="14.1" customHeight="1" spans="1:12">
      <c r="A11" s="94" t="s">
        <v>1307</v>
      </c>
      <c r="B11" s="91">
        <v>293</v>
      </c>
      <c r="C11" s="90"/>
      <c r="D11" s="91">
        <v>1260</v>
      </c>
      <c r="E11" s="55" t="str">
        <f t="shared" si="0"/>
        <v/>
      </c>
      <c r="F11" s="55">
        <f t="shared" si="1"/>
        <v>330.034129692833</v>
      </c>
      <c r="G11" s="89" t="s">
        <v>1308</v>
      </c>
      <c r="H11" s="90">
        <v>841</v>
      </c>
      <c r="I11" s="90">
        <v>1000</v>
      </c>
      <c r="J11" s="90">
        <v>60</v>
      </c>
      <c r="K11" s="55">
        <f t="shared" si="2"/>
        <v>6</v>
      </c>
      <c r="L11" s="55">
        <f t="shared" si="3"/>
        <v>-92.8656361474435</v>
      </c>
    </row>
    <row r="12" s="100" customFormat="1" ht="14.1" customHeight="1" spans="1:12">
      <c r="A12" s="94"/>
      <c r="B12" s="91"/>
      <c r="C12" s="90"/>
      <c r="D12" s="91"/>
      <c r="E12" s="55" t="str">
        <f t="shared" si="0"/>
        <v/>
      </c>
      <c r="F12" s="55" t="str">
        <f t="shared" si="1"/>
        <v/>
      </c>
      <c r="G12" s="89" t="s">
        <v>1309</v>
      </c>
      <c r="H12" s="90">
        <v>20000</v>
      </c>
      <c r="I12" s="90"/>
      <c r="J12" s="90">
        <v>0</v>
      </c>
      <c r="K12" s="55" t="str">
        <f t="shared" si="2"/>
        <v/>
      </c>
      <c r="L12" s="55">
        <f t="shared" si="3"/>
        <v>-100</v>
      </c>
    </row>
    <row r="13" s="100" customFormat="1" ht="14.1" customHeight="1" spans="1:12">
      <c r="A13" s="94"/>
      <c r="B13" s="91"/>
      <c r="C13" s="90"/>
      <c r="D13" s="91"/>
      <c r="E13" s="55" t="str">
        <f t="shared" si="0"/>
        <v/>
      </c>
      <c r="F13" s="55" t="str">
        <f t="shared" si="1"/>
        <v/>
      </c>
      <c r="G13" s="89" t="s">
        <v>1310</v>
      </c>
      <c r="H13" s="91"/>
      <c r="I13" s="113">
        <v>1579</v>
      </c>
      <c r="J13" s="91">
        <v>15</v>
      </c>
      <c r="K13" s="55">
        <f t="shared" si="2"/>
        <v>0.949968334388854</v>
      </c>
      <c r="L13" s="55" t="str">
        <f t="shared" si="3"/>
        <v/>
      </c>
    </row>
    <row r="14" s="100" customFormat="1" ht="14.1" customHeight="1" spans="1:12">
      <c r="A14" s="94"/>
      <c r="B14" s="91"/>
      <c r="C14" s="90"/>
      <c r="D14" s="91"/>
      <c r="E14" s="55"/>
      <c r="F14" s="55"/>
      <c r="G14" s="89" t="s">
        <v>1311</v>
      </c>
      <c r="H14" s="91"/>
      <c r="I14" s="90">
        <v>1579</v>
      </c>
      <c r="J14" s="91">
        <v>15</v>
      </c>
      <c r="K14" s="55">
        <f t="shared" si="2"/>
        <v>0.949968334388854</v>
      </c>
      <c r="L14" s="55"/>
    </row>
    <row r="15" s="100" customFormat="1" ht="14.1" customHeight="1" spans="1:12">
      <c r="A15" s="94"/>
      <c r="B15" s="91"/>
      <c r="C15" s="90"/>
      <c r="D15" s="91"/>
      <c r="E15" s="55" t="str">
        <f t="shared" si="0"/>
        <v/>
      </c>
      <c r="F15" s="55" t="str">
        <f t="shared" si="1"/>
        <v/>
      </c>
      <c r="G15" s="89" t="s">
        <v>1312</v>
      </c>
      <c r="H15" s="90"/>
      <c r="I15" s="90"/>
      <c r="J15" s="90"/>
      <c r="K15" s="55" t="str">
        <f t="shared" ref="K15:K46" si="4">IF(I15&lt;&gt;0,J15/I15*100,"")</f>
        <v/>
      </c>
      <c r="L15" s="55" t="str">
        <f t="shared" ref="L15:L46" si="5">IF(H15&lt;&gt;0,(J15-H15)/H15*100,"")</f>
        <v/>
      </c>
    </row>
    <row r="16" s="100" customFormat="1" spans="1:12">
      <c r="A16" s="94"/>
      <c r="B16" s="91"/>
      <c r="C16" s="90"/>
      <c r="D16" s="91"/>
      <c r="E16" s="55" t="str">
        <f t="shared" si="0"/>
        <v/>
      </c>
      <c r="F16" s="55" t="str">
        <f t="shared" si="1"/>
        <v/>
      </c>
      <c r="G16" s="89" t="s">
        <v>1313</v>
      </c>
      <c r="H16" s="90"/>
      <c r="I16" s="90"/>
      <c r="J16" s="90"/>
      <c r="K16" s="55" t="str">
        <f t="shared" si="4"/>
        <v/>
      </c>
      <c r="L16" s="55" t="str">
        <f t="shared" si="5"/>
        <v/>
      </c>
    </row>
    <row r="17" s="100" customFormat="1" ht="14.1" customHeight="1" spans="1:12">
      <c r="A17" s="94"/>
      <c r="B17" s="91"/>
      <c r="C17" s="90"/>
      <c r="D17" s="91"/>
      <c r="E17" s="55" t="str">
        <f t="shared" si="0"/>
        <v/>
      </c>
      <c r="F17" s="55" t="str">
        <f t="shared" si="1"/>
        <v/>
      </c>
      <c r="G17" s="89" t="s">
        <v>1314</v>
      </c>
      <c r="H17" s="90"/>
      <c r="I17" s="90"/>
      <c r="J17" s="90"/>
      <c r="K17" s="55" t="str">
        <f t="shared" si="4"/>
        <v/>
      </c>
      <c r="L17" s="55" t="str">
        <f t="shared" si="5"/>
        <v/>
      </c>
    </row>
    <row r="18" s="100" customFormat="1" ht="14.1" customHeight="1" spans="1:12">
      <c r="A18" s="94"/>
      <c r="B18" s="91"/>
      <c r="C18" s="90"/>
      <c r="D18" s="91"/>
      <c r="E18" s="55" t="str">
        <f t="shared" si="0"/>
        <v/>
      </c>
      <c r="F18" s="55" t="str">
        <f t="shared" si="1"/>
        <v/>
      </c>
      <c r="G18" s="89" t="s">
        <v>1315</v>
      </c>
      <c r="H18" s="90"/>
      <c r="I18" s="90"/>
      <c r="J18" s="90"/>
      <c r="K18" s="55" t="str">
        <f t="shared" si="4"/>
        <v/>
      </c>
      <c r="L18" s="55" t="str">
        <f t="shared" si="5"/>
        <v/>
      </c>
    </row>
    <row r="19" s="100" customFormat="1" ht="14.1" customHeight="1" spans="1:12">
      <c r="A19" s="94"/>
      <c r="B19" s="91"/>
      <c r="C19" s="90"/>
      <c r="D19" s="91"/>
      <c r="E19" s="55" t="str">
        <f t="shared" si="0"/>
        <v/>
      </c>
      <c r="F19" s="55" t="str">
        <f t="shared" si="1"/>
        <v/>
      </c>
      <c r="G19" s="92" t="s">
        <v>1316</v>
      </c>
      <c r="H19" s="90"/>
      <c r="I19" s="90"/>
      <c r="J19" s="90"/>
      <c r="K19" s="55" t="str">
        <f t="shared" si="4"/>
        <v/>
      </c>
      <c r="L19" s="55" t="str">
        <f t="shared" si="5"/>
        <v/>
      </c>
    </row>
    <row r="20" s="100" customFormat="1" ht="14.1" customHeight="1" spans="1:12">
      <c r="A20" s="94"/>
      <c r="B20" s="91"/>
      <c r="C20" s="90"/>
      <c r="D20" s="91"/>
      <c r="E20" s="55" t="str">
        <f t="shared" si="0"/>
        <v/>
      </c>
      <c r="F20" s="55" t="str">
        <f t="shared" si="1"/>
        <v/>
      </c>
      <c r="G20" s="89" t="s">
        <v>1317</v>
      </c>
      <c r="H20" s="90"/>
      <c r="I20" s="90"/>
      <c r="J20" s="90"/>
      <c r="K20" s="55" t="str">
        <f t="shared" si="4"/>
        <v/>
      </c>
      <c r="L20" s="55" t="str">
        <f t="shared" si="5"/>
        <v/>
      </c>
    </row>
    <row r="21" s="100" customFormat="1" ht="14.1" customHeight="1" spans="1:12">
      <c r="A21" s="94"/>
      <c r="B21" s="91"/>
      <c r="C21" s="90"/>
      <c r="D21" s="91"/>
      <c r="E21" s="55" t="str">
        <f t="shared" si="0"/>
        <v/>
      </c>
      <c r="F21" s="55" t="str">
        <f t="shared" si="1"/>
        <v/>
      </c>
      <c r="G21" s="89" t="s">
        <v>1318</v>
      </c>
      <c r="H21" s="93">
        <v>321</v>
      </c>
      <c r="I21" s="90"/>
      <c r="J21" s="93">
        <v>5655</v>
      </c>
      <c r="K21" s="55" t="str">
        <f t="shared" si="4"/>
        <v/>
      </c>
      <c r="L21" s="55">
        <f t="shared" si="5"/>
        <v>1661.68224299065</v>
      </c>
    </row>
    <row r="22" s="100" customFormat="1" ht="14.1" customHeight="1" spans="1:12">
      <c r="A22" s="94"/>
      <c r="B22" s="91"/>
      <c r="C22" s="90"/>
      <c r="D22" s="91"/>
      <c r="E22" s="55" t="str">
        <f t="shared" si="0"/>
        <v/>
      </c>
      <c r="F22" s="55" t="str">
        <f t="shared" si="1"/>
        <v/>
      </c>
      <c r="G22" s="89" t="s">
        <v>1319</v>
      </c>
      <c r="H22" s="90"/>
      <c r="I22" s="115"/>
      <c r="J22" s="90">
        <v>5000</v>
      </c>
      <c r="K22" s="55" t="str">
        <f t="shared" si="4"/>
        <v/>
      </c>
      <c r="L22" s="55" t="str">
        <f t="shared" si="5"/>
        <v/>
      </c>
    </row>
    <row r="23" s="100" customFormat="1" ht="14.1" customHeight="1" spans="1:12">
      <c r="A23" s="94"/>
      <c r="B23" s="91"/>
      <c r="C23" s="90"/>
      <c r="D23" s="91"/>
      <c r="E23" s="55" t="str">
        <f t="shared" si="0"/>
        <v/>
      </c>
      <c r="F23" s="55" t="str">
        <f t="shared" si="1"/>
        <v/>
      </c>
      <c r="G23" s="89" t="s">
        <v>1320</v>
      </c>
      <c r="H23" s="90">
        <v>321</v>
      </c>
      <c r="I23" s="90"/>
      <c r="J23" s="90">
        <v>655</v>
      </c>
      <c r="K23" s="55" t="str">
        <f t="shared" si="4"/>
        <v/>
      </c>
      <c r="L23" s="55">
        <f t="shared" si="5"/>
        <v>104.04984423676</v>
      </c>
    </row>
    <row r="24" s="100" customFormat="1" ht="14.1" customHeight="1" spans="1:12">
      <c r="A24" s="94"/>
      <c r="B24" s="91"/>
      <c r="C24" s="90"/>
      <c r="D24" s="91"/>
      <c r="E24" s="55" t="str">
        <f t="shared" si="0"/>
        <v/>
      </c>
      <c r="F24" s="55" t="str">
        <f t="shared" si="1"/>
        <v/>
      </c>
      <c r="G24" s="89" t="s">
        <v>1321</v>
      </c>
      <c r="H24" s="90"/>
      <c r="I24" s="90"/>
      <c r="J24" s="90"/>
      <c r="K24" s="55" t="str">
        <f t="shared" si="4"/>
        <v/>
      </c>
      <c r="L24" s="55" t="str">
        <f t="shared" si="5"/>
        <v/>
      </c>
    </row>
    <row r="25" s="100" customFormat="1" ht="14.1" customHeight="1" spans="1:12">
      <c r="A25" s="94"/>
      <c r="B25" s="91"/>
      <c r="C25" s="90"/>
      <c r="D25" s="91"/>
      <c r="E25" s="55" t="str">
        <f t="shared" si="0"/>
        <v/>
      </c>
      <c r="F25" s="55" t="str">
        <f t="shared" si="1"/>
        <v/>
      </c>
      <c r="G25" s="89" t="s">
        <v>1322</v>
      </c>
      <c r="H25" s="90">
        <v>1519</v>
      </c>
      <c r="I25" s="90"/>
      <c r="J25" s="90">
        <v>2387</v>
      </c>
      <c r="K25" s="55" t="str">
        <f t="shared" si="4"/>
        <v/>
      </c>
      <c r="L25" s="55">
        <f t="shared" si="5"/>
        <v>57.1428571428571</v>
      </c>
    </row>
    <row r="26" s="100" customFormat="1" ht="14.1" customHeight="1" spans="1:12">
      <c r="A26" s="94"/>
      <c r="B26" s="91"/>
      <c r="C26" s="90"/>
      <c r="D26" s="91"/>
      <c r="E26" s="55" t="str">
        <f t="shared" si="0"/>
        <v/>
      </c>
      <c r="F26" s="55" t="str">
        <f t="shared" si="1"/>
        <v/>
      </c>
      <c r="G26" s="89" t="s">
        <v>1323</v>
      </c>
      <c r="H26" s="90">
        <v>27</v>
      </c>
      <c r="I26" s="90"/>
      <c r="J26" s="90">
        <v>13</v>
      </c>
      <c r="K26" s="55" t="str">
        <f t="shared" si="4"/>
        <v/>
      </c>
      <c r="L26" s="55">
        <f t="shared" si="5"/>
        <v>-51.8518518518518</v>
      </c>
    </row>
    <row r="27" s="100" customFormat="1" ht="14.1" customHeight="1" spans="1:12">
      <c r="A27" s="94"/>
      <c r="B27" s="91"/>
      <c r="C27" s="90"/>
      <c r="D27" s="91"/>
      <c r="E27" s="55" t="str">
        <f t="shared" si="0"/>
        <v/>
      </c>
      <c r="F27" s="55" t="str">
        <f t="shared" si="1"/>
        <v/>
      </c>
      <c r="G27" s="94" t="s">
        <v>1324</v>
      </c>
      <c r="H27" s="90"/>
      <c r="I27" s="90">
        <v>5933</v>
      </c>
      <c r="J27" s="90"/>
      <c r="K27" s="55">
        <f t="shared" si="4"/>
        <v>0</v>
      </c>
      <c r="L27" s="55" t="str">
        <f t="shared" si="5"/>
        <v/>
      </c>
    </row>
    <row r="28" s="100" customFormat="1" ht="14.1" customHeight="1" spans="1:12">
      <c r="A28" s="94"/>
      <c r="B28" s="91"/>
      <c r="C28" s="110"/>
      <c r="D28" s="91"/>
      <c r="E28" s="55" t="str">
        <f t="shared" si="0"/>
        <v/>
      </c>
      <c r="F28" s="55" t="str">
        <f t="shared" si="1"/>
        <v/>
      </c>
      <c r="G28" s="94"/>
      <c r="H28" s="94"/>
      <c r="I28" s="116"/>
      <c r="J28" s="94"/>
      <c r="K28" s="55" t="str">
        <f t="shared" si="4"/>
        <v/>
      </c>
      <c r="L28" s="55" t="str">
        <f t="shared" si="5"/>
        <v/>
      </c>
    </row>
    <row r="29" s="100" customFormat="1" ht="14.1" customHeight="1" spans="1:12">
      <c r="A29" s="95" t="s">
        <v>1325</v>
      </c>
      <c r="B29" s="111">
        <v>54545</v>
      </c>
      <c r="C29" s="111">
        <f>C4+C8+C10+C11</f>
        <v>81700</v>
      </c>
      <c r="D29" s="111">
        <f>D4+D8+D10+D11</f>
        <v>19293</v>
      </c>
      <c r="E29" s="55">
        <f t="shared" si="0"/>
        <v>23.6144430844553</v>
      </c>
      <c r="F29" s="55">
        <f t="shared" si="1"/>
        <v>-64.629205243377</v>
      </c>
      <c r="G29" s="95" t="s">
        <v>1326</v>
      </c>
      <c r="H29" s="91">
        <v>49400</v>
      </c>
      <c r="I29" s="91">
        <f>I4+I5+I6+I13+I21+I25+I26+I27</f>
        <v>54440</v>
      </c>
      <c r="J29" s="91">
        <f>J4+J5+J6+J13+J21+J25+J26</f>
        <v>27694</v>
      </c>
      <c r="K29" s="55">
        <f t="shared" si="4"/>
        <v>50.8706833210874</v>
      </c>
      <c r="L29" s="55">
        <f t="shared" si="5"/>
        <v>-43.9392712550607</v>
      </c>
    </row>
    <row r="30" s="100" customFormat="1" ht="14.1" customHeight="1" spans="1:12">
      <c r="A30" s="112" t="s">
        <v>138</v>
      </c>
      <c r="B30" s="111"/>
      <c r="C30" s="110"/>
      <c r="D30" s="111"/>
      <c r="E30" s="55" t="str">
        <f t="shared" si="0"/>
        <v/>
      </c>
      <c r="F30" s="55" t="str">
        <f t="shared" si="1"/>
        <v/>
      </c>
      <c r="G30" s="96" t="s">
        <v>1163</v>
      </c>
      <c r="H30" s="91"/>
      <c r="I30" s="113"/>
      <c r="J30" s="91"/>
      <c r="K30" s="55" t="str">
        <f t="shared" si="4"/>
        <v/>
      </c>
      <c r="L30" s="55" t="str">
        <f t="shared" si="5"/>
        <v/>
      </c>
    </row>
    <row r="31" s="100" customFormat="1" ht="14.1" customHeight="1" spans="1:12">
      <c r="A31" s="94" t="s">
        <v>1327</v>
      </c>
      <c r="B31" s="111">
        <v>10600</v>
      </c>
      <c r="C31" s="110">
        <v>1579</v>
      </c>
      <c r="D31" s="111">
        <v>5897</v>
      </c>
      <c r="E31" s="55">
        <f t="shared" si="0"/>
        <v>373.464217859405</v>
      </c>
      <c r="F31" s="55">
        <f t="shared" si="1"/>
        <v>-44.3679245283019</v>
      </c>
      <c r="G31" s="89" t="s">
        <v>1328</v>
      </c>
      <c r="H31" s="90">
        <v>81</v>
      </c>
      <c r="I31" s="90"/>
      <c r="J31" s="90"/>
      <c r="K31" s="55" t="str">
        <f t="shared" si="4"/>
        <v/>
      </c>
      <c r="L31" s="55">
        <f t="shared" si="5"/>
        <v>-100</v>
      </c>
    </row>
    <row r="32" s="100" customFormat="1" ht="14.1" customHeight="1" spans="1:12">
      <c r="A32" s="94" t="s">
        <v>1329</v>
      </c>
      <c r="B32" s="91"/>
      <c r="C32" s="90"/>
      <c r="D32" s="91"/>
      <c r="E32" s="55" t="str">
        <f t="shared" si="0"/>
        <v/>
      </c>
      <c r="F32" s="55" t="str">
        <f t="shared" si="1"/>
        <v/>
      </c>
      <c r="G32" s="89" t="s">
        <v>1330</v>
      </c>
      <c r="H32" s="90"/>
      <c r="I32" s="90"/>
      <c r="J32" s="90"/>
      <c r="K32" s="55" t="str">
        <f t="shared" si="4"/>
        <v/>
      </c>
      <c r="L32" s="55" t="str">
        <f t="shared" si="5"/>
        <v/>
      </c>
    </row>
    <row r="33" s="100" customFormat="1" ht="14.1" customHeight="1" spans="1:12">
      <c r="A33" s="94" t="s">
        <v>1331</v>
      </c>
      <c r="B33" s="91">
        <v>39</v>
      </c>
      <c r="C33" s="90"/>
      <c r="D33" s="91">
        <v>17</v>
      </c>
      <c r="E33" s="55" t="str">
        <f t="shared" si="0"/>
        <v/>
      </c>
      <c r="F33" s="55">
        <f t="shared" si="1"/>
        <v>-56.4102564102564</v>
      </c>
      <c r="G33" s="89" t="s">
        <v>1332</v>
      </c>
      <c r="H33" s="90"/>
      <c r="I33" s="90"/>
      <c r="J33" s="90"/>
      <c r="K33" s="55" t="str">
        <f t="shared" si="4"/>
        <v/>
      </c>
      <c r="L33" s="55" t="str">
        <f t="shared" si="5"/>
        <v/>
      </c>
    </row>
    <row r="34" s="100" customFormat="1" ht="14.1" customHeight="1" spans="1:12">
      <c r="A34" s="94" t="s">
        <v>1333</v>
      </c>
      <c r="B34" s="91">
        <v>1483</v>
      </c>
      <c r="C34" s="90"/>
      <c r="D34" s="91">
        <v>2467</v>
      </c>
      <c r="E34" s="55" t="str">
        <f t="shared" si="0"/>
        <v/>
      </c>
      <c r="F34" s="55">
        <f t="shared" si="1"/>
        <v>66.3519892110587</v>
      </c>
      <c r="G34" s="89" t="s">
        <v>1334</v>
      </c>
      <c r="H34" s="90">
        <v>27300</v>
      </c>
      <c r="I34" s="90">
        <v>34772</v>
      </c>
      <c r="J34" s="90">
        <v>3641</v>
      </c>
      <c r="K34" s="55">
        <f t="shared" si="4"/>
        <v>10.4710686759462</v>
      </c>
      <c r="L34" s="55">
        <f t="shared" si="5"/>
        <v>-86.6630036630037</v>
      </c>
    </row>
    <row r="35" s="100" customFormat="1" ht="14.1" customHeight="1" spans="1:12">
      <c r="A35" s="94" t="s">
        <v>1335</v>
      </c>
      <c r="B35" s="91">
        <v>7270</v>
      </c>
      <c r="C35" s="90"/>
      <c r="D35" s="91">
        <v>1606</v>
      </c>
      <c r="E35" s="55" t="str">
        <f t="shared" si="0"/>
        <v/>
      </c>
      <c r="F35" s="55">
        <f t="shared" si="1"/>
        <v>-77.9092159559835</v>
      </c>
      <c r="G35" s="89" t="s">
        <v>1336</v>
      </c>
      <c r="H35" s="90">
        <v>8521</v>
      </c>
      <c r="I35" s="90"/>
      <c r="J35" s="90">
        <v>7160</v>
      </c>
      <c r="K35" s="55" t="str">
        <f t="shared" si="4"/>
        <v/>
      </c>
      <c r="L35" s="55">
        <f t="shared" si="5"/>
        <v>-15.9723037202206</v>
      </c>
    </row>
    <row r="36" s="100" customFormat="1" ht="14.1" customHeight="1" spans="1:12">
      <c r="A36" s="94" t="s">
        <v>1337</v>
      </c>
      <c r="B36" s="91">
        <v>409</v>
      </c>
      <c r="C36" s="90">
        <v>1579</v>
      </c>
      <c r="D36" s="91">
        <v>931</v>
      </c>
      <c r="E36" s="55">
        <f t="shared" si="0"/>
        <v>58.9613679544015</v>
      </c>
      <c r="F36" s="55">
        <f t="shared" si="1"/>
        <v>127.628361858191</v>
      </c>
      <c r="G36" s="89" t="s">
        <v>1338</v>
      </c>
      <c r="H36" s="90"/>
      <c r="I36" s="90"/>
      <c r="J36" s="90">
        <v>4916</v>
      </c>
      <c r="K36" s="55" t="str">
        <f t="shared" si="4"/>
        <v/>
      </c>
      <c r="L36" s="55" t="str">
        <f t="shared" si="5"/>
        <v/>
      </c>
    </row>
    <row r="37" s="100" customFormat="1" ht="14.1" customHeight="1" spans="1:12">
      <c r="A37" s="94" t="s">
        <v>1339</v>
      </c>
      <c r="B37" s="91">
        <v>1399</v>
      </c>
      <c r="C37" s="113"/>
      <c r="D37" s="91">
        <v>876</v>
      </c>
      <c r="E37" s="55" t="str">
        <f t="shared" si="0"/>
        <v/>
      </c>
      <c r="F37" s="55">
        <f t="shared" si="1"/>
        <v>-37.3838456040029</v>
      </c>
      <c r="G37" s="89"/>
      <c r="H37" s="90"/>
      <c r="I37" s="90"/>
      <c r="J37" s="90"/>
      <c r="K37" s="55" t="str">
        <f t="shared" si="4"/>
        <v/>
      </c>
      <c r="L37" s="55" t="str">
        <f t="shared" si="5"/>
        <v/>
      </c>
    </row>
    <row r="38" s="100" customFormat="1" ht="14.1" customHeight="1" spans="1:12">
      <c r="A38" s="94" t="s">
        <v>1340</v>
      </c>
      <c r="B38" s="91"/>
      <c r="C38" s="90"/>
      <c r="D38" s="91"/>
      <c r="E38" s="55" t="str">
        <f t="shared" si="0"/>
        <v/>
      </c>
      <c r="F38" s="55" t="str">
        <f t="shared" si="1"/>
        <v/>
      </c>
      <c r="G38" s="89"/>
      <c r="H38" s="90"/>
      <c r="I38" s="90"/>
      <c r="J38" s="90"/>
      <c r="K38" s="55" t="str">
        <f t="shared" si="4"/>
        <v/>
      </c>
      <c r="L38" s="55" t="str">
        <f t="shared" si="5"/>
        <v/>
      </c>
    </row>
    <row r="39" s="100" customFormat="1" ht="24" customHeight="1" spans="1:12">
      <c r="A39" s="94" t="s">
        <v>1341</v>
      </c>
      <c r="B39" s="91"/>
      <c r="C39" s="90"/>
      <c r="D39" s="91"/>
      <c r="E39" s="55" t="str">
        <f t="shared" si="0"/>
        <v/>
      </c>
      <c r="F39" s="55" t="str">
        <f t="shared" si="1"/>
        <v/>
      </c>
      <c r="G39" s="94"/>
      <c r="H39" s="94"/>
      <c r="I39" s="116"/>
      <c r="J39" s="94"/>
      <c r="K39" s="55" t="str">
        <f t="shared" si="4"/>
        <v/>
      </c>
      <c r="L39" s="55" t="str">
        <f t="shared" si="5"/>
        <v/>
      </c>
    </row>
    <row r="40" s="100" customFormat="1" ht="14.1" customHeight="1" spans="1:12">
      <c r="A40" s="94" t="s">
        <v>1342</v>
      </c>
      <c r="B40" s="91"/>
      <c r="C40" s="90"/>
      <c r="D40" s="91"/>
      <c r="E40" s="55" t="str">
        <f t="shared" si="0"/>
        <v/>
      </c>
      <c r="F40" s="55" t="str">
        <f t="shared" si="1"/>
        <v/>
      </c>
      <c r="G40" s="94"/>
      <c r="H40" s="94"/>
      <c r="I40" s="116"/>
      <c r="J40" s="94"/>
      <c r="K40" s="55" t="str">
        <f t="shared" si="4"/>
        <v/>
      </c>
      <c r="L40" s="55" t="str">
        <f t="shared" si="5"/>
        <v/>
      </c>
    </row>
    <row r="41" s="100" customFormat="1" ht="14.1" customHeight="1" spans="1:12">
      <c r="A41" s="94" t="s">
        <v>1343</v>
      </c>
      <c r="B41" s="91">
        <v>20000</v>
      </c>
      <c r="C41" s="90"/>
      <c r="D41" s="91">
        <v>9700</v>
      </c>
      <c r="E41" s="55" t="str">
        <f t="shared" si="0"/>
        <v/>
      </c>
      <c r="F41" s="55">
        <f t="shared" si="1"/>
        <v>-51.5</v>
      </c>
      <c r="G41" s="94"/>
      <c r="H41" s="94"/>
      <c r="I41" s="116"/>
      <c r="J41" s="94"/>
      <c r="K41" s="55" t="str">
        <f t="shared" si="4"/>
        <v/>
      </c>
      <c r="L41" s="55" t="str">
        <f t="shared" si="5"/>
        <v/>
      </c>
    </row>
    <row r="42" s="100" customFormat="1" ht="14.1" customHeight="1" spans="1:12">
      <c r="A42" s="94" t="s">
        <v>1344</v>
      </c>
      <c r="B42" s="91"/>
      <c r="C42" s="90"/>
      <c r="D42" s="91"/>
      <c r="E42" s="55" t="str">
        <f t="shared" si="0"/>
        <v/>
      </c>
      <c r="F42" s="55" t="str">
        <f t="shared" si="1"/>
        <v/>
      </c>
      <c r="G42" s="94"/>
      <c r="H42" s="94"/>
      <c r="I42" s="116"/>
      <c r="J42" s="94"/>
      <c r="K42" s="55" t="str">
        <f t="shared" si="4"/>
        <v/>
      </c>
      <c r="L42" s="55" t="str">
        <f t="shared" si="5"/>
        <v/>
      </c>
    </row>
    <row r="43" s="100" customFormat="1" ht="14.1" customHeight="1" spans="1:12">
      <c r="A43" s="94" t="s">
        <v>1345</v>
      </c>
      <c r="B43" s="91">
        <v>157</v>
      </c>
      <c r="C43" s="90">
        <v>5933</v>
      </c>
      <c r="D43" s="91">
        <v>8521</v>
      </c>
      <c r="E43" s="55">
        <f t="shared" si="0"/>
        <v>143.620428113939</v>
      </c>
      <c r="F43" s="55">
        <f t="shared" si="1"/>
        <v>5327.38853503185</v>
      </c>
      <c r="G43" s="94"/>
      <c r="H43" s="94"/>
      <c r="I43" s="116"/>
      <c r="J43" s="94"/>
      <c r="K43" s="55" t="str">
        <f t="shared" si="4"/>
        <v/>
      </c>
      <c r="L43" s="55" t="str">
        <f t="shared" si="5"/>
        <v/>
      </c>
    </row>
    <row r="44" s="100" customFormat="1" ht="14.1" customHeight="1" spans="1:12">
      <c r="A44" s="94" t="s">
        <v>1346</v>
      </c>
      <c r="B44" s="91"/>
      <c r="C44" s="90"/>
      <c r="D44" s="91"/>
      <c r="E44" s="55" t="str">
        <f t="shared" si="0"/>
        <v/>
      </c>
      <c r="F44" s="55" t="str">
        <f t="shared" si="1"/>
        <v/>
      </c>
      <c r="G44" s="89"/>
      <c r="H44" s="90"/>
      <c r="I44" s="90"/>
      <c r="J44" s="90"/>
      <c r="K44" s="55" t="str">
        <f t="shared" si="4"/>
        <v/>
      </c>
      <c r="L44" s="55" t="str">
        <f t="shared" si="5"/>
        <v/>
      </c>
    </row>
    <row r="45" ht="14.1" customHeight="1" spans="1:12">
      <c r="A45" s="95" t="s">
        <v>145</v>
      </c>
      <c r="B45" s="111">
        <v>85302</v>
      </c>
      <c r="C45" s="111">
        <f>C29+C31+C41+C43</f>
        <v>89212</v>
      </c>
      <c r="D45" s="111">
        <f>D29+D31+D41+D43</f>
        <v>43411</v>
      </c>
      <c r="E45" s="55">
        <f t="shared" si="0"/>
        <v>48.6604941039322</v>
      </c>
      <c r="F45" s="55">
        <f t="shared" si="1"/>
        <v>-49.1090478535087</v>
      </c>
      <c r="G45" s="95" t="s">
        <v>1173</v>
      </c>
      <c r="H45" s="91">
        <v>85302</v>
      </c>
      <c r="I45" s="91">
        <f>I29+I34+I35+I36</f>
        <v>89212</v>
      </c>
      <c r="J45" s="91">
        <f>J29+J34+J35+J36</f>
        <v>43411</v>
      </c>
      <c r="K45" s="55">
        <f t="shared" si="4"/>
        <v>48.6604941039322</v>
      </c>
      <c r="L45" s="55">
        <f t="shared" si="5"/>
        <v>-49.1090478535087</v>
      </c>
    </row>
    <row r="46" spans="2:12">
      <c r="B46" s="45"/>
      <c r="C46" s="46"/>
      <c r="D46" s="45"/>
      <c r="E46" s="64"/>
      <c r="F46" s="64"/>
      <c r="G46" s="64"/>
      <c r="H46" s="45"/>
      <c r="I46" s="46"/>
      <c r="J46" s="45"/>
      <c r="K46" s="64"/>
      <c r="L46" s="64"/>
    </row>
  </sheetData>
  <mergeCells count="1">
    <mergeCell ref="A1:L1"/>
  </mergeCells>
  <pageMargins left="0.04" right="0.04" top="0.31" bottom="0.31" header="0.16" footer="0.08"/>
  <pageSetup paperSize="9" scale="80" firstPageNumber="48" orientation="landscape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A1" sqref="$A1:$XFD1048576"/>
    </sheetView>
  </sheetViews>
  <sheetFormatPr defaultColWidth="9" defaultRowHeight="13.5" outlineLevelCol="1"/>
  <cols>
    <col min="1" max="1" width="48.25" style="64" customWidth="1"/>
    <col min="2" max="2" width="28.5" style="45" customWidth="1"/>
    <col min="3" max="16384" width="9" style="64"/>
  </cols>
  <sheetData>
    <row r="1" ht="25.5" spans="1:2">
      <c r="A1" s="47" t="s">
        <v>1347</v>
      </c>
      <c r="B1" s="47"/>
    </row>
    <row r="2" spans="2:2">
      <c r="B2" s="98" t="s">
        <v>27</v>
      </c>
    </row>
    <row r="3" ht="31.5" customHeight="1" spans="1:2">
      <c r="A3" s="83" t="s">
        <v>28</v>
      </c>
      <c r="B3" s="95" t="s">
        <v>113</v>
      </c>
    </row>
    <row r="4" ht="19.5" customHeight="1" spans="1:2">
      <c r="A4" s="94" t="s">
        <v>1293</v>
      </c>
      <c r="B4" s="99">
        <v>16987</v>
      </c>
    </row>
    <row r="5" ht="19.5" customHeight="1" spans="1:2">
      <c r="A5" s="94" t="s">
        <v>1295</v>
      </c>
      <c r="B5" s="99"/>
    </row>
    <row r="6" ht="19.5" customHeight="1" spans="1:2">
      <c r="A6" s="94" t="s">
        <v>1297</v>
      </c>
      <c r="B6" s="99"/>
    </row>
    <row r="7" ht="19.5" customHeight="1" spans="1:2">
      <c r="A7" s="94" t="s">
        <v>1299</v>
      </c>
      <c r="B7" s="99"/>
    </row>
    <row r="8" ht="19.5" customHeight="1" spans="1:2">
      <c r="A8" s="94" t="s">
        <v>1301</v>
      </c>
      <c r="B8" s="99">
        <v>183</v>
      </c>
    </row>
    <row r="9" ht="19.5" customHeight="1" spans="1:2">
      <c r="A9" s="94" t="s">
        <v>1303</v>
      </c>
      <c r="B9" s="99"/>
    </row>
    <row r="10" ht="19.5" customHeight="1" spans="1:2">
      <c r="A10" s="94" t="s">
        <v>1305</v>
      </c>
      <c r="B10" s="99">
        <v>863</v>
      </c>
    </row>
    <row r="11" ht="19.5" customHeight="1" spans="1:2">
      <c r="A11" s="94" t="s">
        <v>1307</v>
      </c>
      <c r="B11" s="99">
        <v>1260</v>
      </c>
    </row>
    <row r="12" ht="19.5" customHeight="1" spans="1:2">
      <c r="A12" s="95" t="s">
        <v>1348</v>
      </c>
      <c r="B12" s="97">
        <f>B4+B5+B6+B7+B8+B9+B10+B11</f>
        <v>19293</v>
      </c>
    </row>
    <row r="13" ht="19.5" customHeight="1" spans="1:2">
      <c r="A13" s="96" t="s">
        <v>138</v>
      </c>
      <c r="B13" s="97"/>
    </row>
    <row r="14" ht="19.5" customHeight="1" spans="1:2">
      <c r="A14" s="94" t="s">
        <v>1327</v>
      </c>
      <c r="B14" s="99">
        <v>5897</v>
      </c>
    </row>
    <row r="15" ht="19.5" customHeight="1" spans="1:2">
      <c r="A15" s="94" t="s">
        <v>1329</v>
      </c>
      <c r="B15" s="99"/>
    </row>
    <row r="16" ht="19.5" customHeight="1" spans="1:2">
      <c r="A16" s="94" t="s">
        <v>1331</v>
      </c>
      <c r="B16" s="99">
        <v>17</v>
      </c>
    </row>
    <row r="17" ht="19.5" customHeight="1" spans="1:2">
      <c r="A17" s="94" t="s">
        <v>1333</v>
      </c>
      <c r="B17" s="99">
        <v>2467</v>
      </c>
    </row>
    <row r="18" ht="19.5" customHeight="1" spans="1:2">
      <c r="A18" s="94" t="s">
        <v>1335</v>
      </c>
      <c r="B18" s="99">
        <v>1606</v>
      </c>
    </row>
    <row r="19" ht="19.5" customHeight="1" spans="1:2">
      <c r="A19" s="94" t="s">
        <v>1337</v>
      </c>
      <c r="B19" s="99">
        <v>931</v>
      </c>
    </row>
    <row r="20" ht="19.5" customHeight="1" spans="1:2">
      <c r="A20" s="94" t="s">
        <v>1339</v>
      </c>
      <c r="B20" s="99">
        <v>876</v>
      </c>
    </row>
    <row r="21" ht="19.5" customHeight="1" spans="1:2">
      <c r="A21" s="94" t="s">
        <v>1343</v>
      </c>
      <c r="B21" s="99">
        <v>9700</v>
      </c>
    </row>
    <row r="22" ht="19.5" customHeight="1" spans="1:2">
      <c r="A22" s="94" t="s">
        <v>1344</v>
      </c>
      <c r="B22" s="99"/>
    </row>
    <row r="23" ht="19.5" customHeight="1" spans="1:2">
      <c r="A23" s="94" t="s">
        <v>1345</v>
      </c>
      <c r="B23" s="99">
        <v>8521</v>
      </c>
    </row>
    <row r="24" ht="19.5" customHeight="1" spans="1:2">
      <c r="A24" s="94" t="s">
        <v>1346</v>
      </c>
      <c r="B24" s="99"/>
    </row>
    <row r="25" ht="19.5" customHeight="1" spans="1:2">
      <c r="A25" s="95" t="s">
        <v>145</v>
      </c>
      <c r="B25" s="97">
        <f>B12+B14+B21+B23</f>
        <v>43411</v>
      </c>
    </row>
  </sheetData>
  <mergeCells count="1">
    <mergeCell ref="A1:B1"/>
  </mergeCells>
  <pageMargins left="3.19" right="0.7" top="0.31" bottom="0.55" header="0.3" footer="0.3"/>
  <pageSetup paperSize="9" scale="90" firstPageNumber="49" orientation="landscape" useFirstPageNumber="1"/>
  <headerFooter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topLeftCell="A5" workbookViewId="0">
      <selection activeCell="A5" sqref="$A1:$XFD1048576"/>
    </sheetView>
  </sheetViews>
  <sheetFormatPr defaultColWidth="9" defaultRowHeight="13.5" outlineLevelCol="1"/>
  <cols>
    <col min="1" max="1" width="65.5" style="64" customWidth="1"/>
    <col min="2" max="2" width="31" style="45" customWidth="1"/>
    <col min="3" max="16384" width="9" style="64"/>
  </cols>
  <sheetData>
    <row r="1" ht="25.5" spans="1:2">
      <c r="A1" s="80" t="s">
        <v>1349</v>
      </c>
      <c r="B1" s="80"/>
    </row>
    <row r="2" spans="1:2">
      <c r="A2" s="81"/>
      <c r="B2" s="82" t="s">
        <v>27</v>
      </c>
    </row>
    <row r="3" ht="21.75" customHeight="1" spans="1:2">
      <c r="A3" s="83" t="s">
        <v>28</v>
      </c>
      <c r="B3" s="84" t="s">
        <v>113</v>
      </c>
    </row>
    <row r="4" ht="17.1" customHeight="1" spans="1:2">
      <c r="A4" s="89" t="s">
        <v>1294</v>
      </c>
      <c r="B4" s="90">
        <v>6</v>
      </c>
    </row>
    <row r="5" ht="17.1" customHeight="1" spans="1:2">
      <c r="A5" s="89" t="s">
        <v>1296</v>
      </c>
      <c r="B5" s="90">
        <v>737</v>
      </c>
    </row>
    <row r="6" ht="17.1" customHeight="1" spans="1:2">
      <c r="A6" s="89" t="s">
        <v>1298</v>
      </c>
      <c r="B6" s="91">
        <v>18881</v>
      </c>
    </row>
    <row r="7" ht="17.1" customHeight="1" spans="1:2">
      <c r="A7" s="89" t="s">
        <v>1300</v>
      </c>
      <c r="B7" s="90">
        <v>18389</v>
      </c>
    </row>
    <row r="8" ht="17.1" customHeight="1" spans="1:2">
      <c r="A8" s="89" t="s">
        <v>1302</v>
      </c>
      <c r="B8" s="90"/>
    </row>
    <row r="9" ht="17.1" customHeight="1" spans="1:2">
      <c r="A9" s="89" t="s">
        <v>1304</v>
      </c>
      <c r="B9" s="90">
        <v>280</v>
      </c>
    </row>
    <row r="10" ht="17.1" customHeight="1" spans="1:2">
      <c r="A10" s="89" t="s">
        <v>1306</v>
      </c>
      <c r="B10" s="90">
        <v>152</v>
      </c>
    </row>
    <row r="11" ht="17.1" customHeight="1" spans="1:2">
      <c r="A11" s="89" t="s">
        <v>1308</v>
      </c>
      <c r="B11" s="90">
        <v>60</v>
      </c>
    </row>
    <row r="12" ht="17.1" customHeight="1" spans="1:2">
      <c r="A12" s="89" t="s">
        <v>1309</v>
      </c>
      <c r="B12" s="90">
        <v>0</v>
      </c>
    </row>
    <row r="13" ht="17.1" customHeight="1" spans="1:2">
      <c r="A13" s="89" t="s">
        <v>1310</v>
      </c>
      <c r="B13" s="91">
        <v>15</v>
      </c>
    </row>
    <row r="14" ht="17.1" customHeight="1" spans="1:2">
      <c r="A14" s="89" t="s">
        <v>1311</v>
      </c>
      <c r="B14" s="91">
        <v>15</v>
      </c>
    </row>
    <row r="15" ht="17.1" customHeight="1" spans="1:2">
      <c r="A15" s="89" t="s">
        <v>1312</v>
      </c>
      <c r="B15" s="90"/>
    </row>
    <row r="16" ht="17.1" customHeight="1" spans="1:2">
      <c r="A16" s="89" t="s">
        <v>1313</v>
      </c>
      <c r="B16" s="90"/>
    </row>
    <row r="17" ht="17.1" customHeight="1" spans="1:2">
      <c r="A17" s="89" t="s">
        <v>1314</v>
      </c>
      <c r="B17" s="90"/>
    </row>
    <row r="18" ht="17.1" customHeight="1" spans="1:2">
      <c r="A18" s="89" t="s">
        <v>1315</v>
      </c>
      <c r="B18" s="90"/>
    </row>
    <row r="19" ht="17.1" customHeight="1" spans="1:2">
      <c r="A19" s="92" t="s">
        <v>1316</v>
      </c>
      <c r="B19" s="90"/>
    </row>
    <row r="20" ht="17.1" customHeight="1" spans="1:2">
      <c r="A20" s="89" t="s">
        <v>1317</v>
      </c>
      <c r="B20" s="90"/>
    </row>
    <row r="21" ht="17.1" customHeight="1" spans="1:2">
      <c r="A21" s="89" t="s">
        <v>1318</v>
      </c>
      <c r="B21" s="93">
        <v>5655</v>
      </c>
    </row>
    <row r="22" ht="17.1" customHeight="1" spans="1:2">
      <c r="A22" s="89" t="s">
        <v>1319</v>
      </c>
      <c r="B22" s="90">
        <v>5000</v>
      </c>
    </row>
    <row r="23" ht="17.1" customHeight="1" spans="1:2">
      <c r="A23" s="89" t="s">
        <v>1320</v>
      </c>
      <c r="B23" s="90">
        <v>655</v>
      </c>
    </row>
    <row r="24" ht="17.1" customHeight="1" spans="1:2">
      <c r="A24" s="89" t="s">
        <v>1321</v>
      </c>
      <c r="B24" s="90"/>
    </row>
    <row r="25" ht="17.1" customHeight="1" spans="1:2">
      <c r="A25" s="89" t="s">
        <v>1322</v>
      </c>
      <c r="B25" s="90">
        <v>2387</v>
      </c>
    </row>
    <row r="26" ht="17.1" customHeight="1" spans="1:2">
      <c r="A26" s="89" t="s">
        <v>1323</v>
      </c>
      <c r="B26" s="90">
        <v>13</v>
      </c>
    </row>
    <row r="27" ht="17.1" customHeight="1" spans="1:2">
      <c r="A27" s="94" t="s">
        <v>1324</v>
      </c>
      <c r="B27" s="90"/>
    </row>
    <row r="28" ht="17.1" customHeight="1" spans="1:2">
      <c r="A28" s="94"/>
      <c r="B28" s="94"/>
    </row>
    <row r="29" ht="17.1" customHeight="1" spans="1:2">
      <c r="A29" s="95" t="s">
        <v>1326</v>
      </c>
      <c r="B29" s="91">
        <v>27694</v>
      </c>
    </row>
    <row r="30" ht="17.1" customHeight="1" spans="1:2">
      <c r="A30" s="96" t="s">
        <v>1163</v>
      </c>
      <c r="B30" s="91"/>
    </row>
    <row r="31" ht="17.1" customHeight="1" spans="1:2">
      <c r="A31" s="89" t="s">
        <v>1328</v>
      </c>
      <c r="B31" s="90"/>
    </row>
    <row r="32" ht="17.1" customHeight="1" spans="1:2">
      <c r="A32" s="89" t="s">
        <v>1330</v>
      </c>
      <c r="B32" s="90"/>
    </row>
    <row r="33" ht="17.1" customHeight="1" spans="1:2">
      <c r="A33" s="89" t="s">
        <v>1332</v>
      </c>
      <c r="B33" s="90"/>
    </row>
    <row r="34" ht="17.1" customHeight="1" spans="1:2">
      <c r="A34" s="89" t="s">
        <v>1334</v>
      </c>
      <c r="B34" s="90">
        <v>3641</v>
      </c>
    </row>
    <row r="35" ht="17.1" customHeight="1" spans="1:2">
      <c r="A35" s="89" t="s">
        <v>1336</v>
      </c>
      <c r="B35" s="90">
        <v>7160</v>
      </c>
    </row>
    <row r="36" ht="17.1" customHeight="1" spans="1:2">
      <c r="A36" s="89" t="s">
        <v>1338</v>
      </c>
      <c r="B36" s="90">
        <v>4916</v>
      </c>
    </row>
    <row r="37" ht="17.1" customHeight="1" spans="1:2">
      <c r="A37" s="95" t="s">
        <v>1173</v>
      </c>
      <c r="B37" s="97">
        <v>43411</v>
      </c>
    </row>
  </sheetData>
  <mergeCells count="1">
    <mergeCell ref="A1:B1"/>
  </mergeCells>
  <pageMargins left="2.64" right="0.7" top="0.2" bottom="0.55" header="0.12" footer="0.35"/>
  <pageSetup paperSize="9" scale="85" firstPageNumber="50" orientation="landscape" useFirstPageNumber="1"/>
  <headerFoot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topLeftCell="A29" workbookViewId="0">
      <selection activeCell="A29" sqref="$A1:$XFD1048576"/>
    </sheetView>
  </sheetViews>
  <sheetFormatPr defaultColWidth="9" defaultRowHeight="13.5" outlineLevelCol="1"/>
  <cols>
    <col min="1" max="1" width="63.375" style="64" customWidth="1"/>
    <col min="2" max="2" width="31" style="45" customWidth="1"/>
    <col min="3" max="16384" width="9" style="64"/>
  </cols>
  <sheetData>
    <row r="1" ht="25.5" spans="1:2">
      <c r="A1" s="80" t="s">
        <v>1350</v>
      </c>
      <c r="B1" s="80"/>
    </row>
    <row r="2" spans="1:2">
      <c r="A2" s="81"/>
      <c r="B2" s="82" t="s">
        <v>27</v>
      </c>
    </row>
    <row r="3" ht="21.75" customHeight="1" spans="1:2">
      <c r="A3" s="83" t="s">
        <v>28</v>
      </c>
      <c r="B3" s="84" t="s">
        <v>113</v>
      </c>
    </row>
    <row r="4" ht="21.75" customHeight="1" spans="1:2">
      <c r="A4" s="85" t="s">
        <v>1351</v>
      </c>
      <c r="B4" s="86">
        <v>27694</v>
      </c>
    </row>
    <row r="5" ht="21.75" customHeight="1" spans="1:2">
      <c r="A5" s="87" t="s">
        <v>477</v>
      </c>
      <c r="B5" s="86">
        <v>6</v>
      </c>
    </row>
    <row r="6" ht="21.75" customHeight="1" spans="1:2">
      <c r="A6" s="87" t="s">
        <v>1352</v>
      </c>
      <c r="B6" s="86">
        <v>6</v>
      </c>
    </row>
    <row r="7" ht="21.75" customHeight="1" spans="1:2">
      <c r="A7" s="88" t="s">
        <v>1353</v>
      </c>
      <c r="B7" s="86">
        <v>6</v>
      </c>
    </row>
    <row r="8" ht="21.75" customHeight="1" spans="1:2">
      <c r="A8" s="87" t="s">
        <v>519</v>
      </c>
      <c r="B8" s="86">
        <v>737</v>
      </c>
    </row>
    <row r="9" ht="21.75" customHeight="1" spans="1:2">
      <c r="A9" s="87" t="s">
        <v>1354</v>
      </c>
      <c r="B9" s="86">
        <v>737</v>
      </c>
    </row>
    <row r="10" ht="21.75" customHeight="1" spans="1:2">
      <c r="A10" s="88" t="s">
        <v>1355</v>
      </c>
      <c r="B10" s="86">
        <v>549</v>
      </c>
    </row>
    <row r="11" ht="21.75" customHeight="1" spans="1:2">
      <c r="A11" s="88" t="s">
        <v>1356</v>
      </c>
      <c r="B11" s="86">
        <v>188</v>
      </c>
    </row>
    <row r="12" ht="21.75" customHeight="1" spans="1:2">
      <c r="A12" s="87" t="s">
        <v>762</v>
      </c>
      <c r="B12" s="86">
        <v>18881</v>
      </c>
    </row>
    <row r="13" ht="21.75" customHeight="1" spans="1:2">
      <c r="A13" s="87" t="s">
        <v>1357</v>
      </c>
      <c r="B13" s="86">
        <v>18389</v>
      </c>
    </row>
    <row r="14" ht="21.75" customHeight="1" spans="1:2">
      <c r="A14" s="88" t="s">
        <v>1358</v>
      </c>
      <c r="B14" s="86">
        <v>4810</v>
      </c>
    </row>
    <row r="15" ht="21.75" customHeight="1" spans="1:2">
      <c r="A15" s="88" t="s">
        <v>1359</v>
      </c>
      <c r="B15" s="86">
        <v>6923</v>
      </c>
    </row>
    <row r="16" ht="21.75" customHeight="1" spans="1:2">
      <c r="A16" s="88" t="s">
        <v>1360</v>
      </c>
      <c r="B16" s="86">
        <v>1159</v>
      </c>
    </row>
    <row r="17" ht="21.75" customHeight="1" spans="1:2">
      <c r="A17" s="88" t="s">
        <v>1361</v>
      </c>
      <c r="B17" s="86">
        <v>36</v>
      </c>
    </row>
    <row r="18" ht="21.75" customHeight="1" spans="1:2">
      <c r="A18" s="88" t="s">
        <v>1362</v>
      </c>
      <c r="B18" s="86">
        <v>400</v>
      </c>
    </row>
    <row r="19" ht="21.75" customHeight="1" spans="1:2">
      <c r="A19" s="88" t="s">
        <v>1363</v>
      </c>
      <c r="B19" s="86">
        <v>8</v>
      </c>
    </row>
    <row r="20" ht="21.75" customHeight="1" spans="1:2">
      <c r="A20" s="88" t="s">
        <v>1364</v>
      </c>
      <c r="B20" s="86">
        <v>7</v>
      </c>
    </row>
    <row r="21" ht="21.75" customHeight="1" spans="1:2">
      <c r="A21" s="88" t="s">
        <v>1365</v>
      </c>
      <c r="B21" s="86">
        <v>5046</v>
      </c>
    </row>
    <row r="22" ht="21.75" customHeight="1" spans="1:2">
      <c r="A22" s="87" t="s">
        <v>1366</v>
      </c>
      <c r="B22" s="86">
        <v>280</v>
      </c>
    </row>
    <row r="23" ht="21.75" customHeight="1" spans="1:2">
      <c r="A23" s="87" t="s">
        <v>1367</v>
      </c>
      <c r="B23" s="86">
        <v>152</v>
      </c>
    </row>
    <row r="24" ht="21.75" customHeight="1" spans="1:2">
      <c r="A24" s="88" t="s">
        <v>1368</v>
      </c>
      <c r="B24" s="86">
        <v>150</v>
      </c>
    </row>
    <row r="25" ht="21.75" customHeight="1" spans="1:2">
      <c r="A25" s="88" t="s">
        <v>1369</v>
      </c>
      <c r="B25" s="86">
        <v>2</v>
      </c>
    </row>
    <row r="26" ht="21.75" customHeight="1" spans="1:2">
      <c r="A26" s="87" t="s">
        <v>1370</v>
      </c>
      <c r="B26" s="86">
        <v>60</v>
      </c>
    </row>
    <row r="27" ht="21" customHeight="1" spans="1:2">
      <c r="A27" s="88" t="s">
        <v>1371</v>
      </c>
      <c r="B27" s="86">
        <v>60</v>
      </c>
    </row>
    <row r="28" ht="21" customHeight="1" spans="1:2">
      <c r="A28" s="87" t="s">
        <v>782</v>
      </c>
      <c r="B28" s="86">
        <v>15</v>
      </c>
    </row>
    <row r="29" ht="21" customHeight="1" spans="1:2">
      <c r="A29" s="87" t="s">
        <v>1372</v>
      </c>
      <c r="B29" s="86">
        <v>15</v>
      </c>
    </row>
    <row r="30" ht="21" customHeight="1" spans="1:2">
      <c r="A30" s="88" t="s">
        <v>1356</v>
      </c>
      <c r="B30" s="86">
        <v>15</v>
      </c>
    </row>
    <row r="31" ht="21" customHeight="1" spans="1:2">
      <c r="A31" s="87" t="s">
        <v>1234</v>
      </c>
      <c r="B31" s="86">
        <v>5655</v>
      </c>
    </row>
    <row r="32" ht="21" customHeight="1" spans="1:2">
      <c r="A32" s="87" t="s">
        <v>1373</v>
      </c>
      <c r="B32" s="86">
        <v>5000</v>
      </c>
    </row>
    <row r="33" ht="21" customHeight="1" spans="1:2">
      <c r="A33" s="88" t="s">
        <v>1374</v>
      </c>
      <c r="B33" s="86">
        <v>5000</v>
      </c>
    </row>
    <row r="34" ht="21" customHeight="1" spans="1:2">
      <c r="A34" s="87" t="s">
        <v>1375</v>
      </c>
      <c r="B34" s="86">
        <v>655</v>
      </c>
    </row>
    <row r="35" ht="21" customHeight="1" spans="1:2">
      <c r="A35" s="88" t="s">
        <v>1376</v>
      </c>
      <c r="B35" s="86">
        <v>345</v>
      </c>
    </row>
    <row r="36" ht="21" customHeight="1" spans="1:2">
      <c r="A36" s="88" t="s">
        <v>1377</v>
      </c>
      <c r="B36" s="86">
        <v>19</v>
      </c>
    </row>
    <row r="37" ht="21" customHeight="1" spans="1:2">
      <c r="A37" s="88" t="s">
        <v>1378</v>
      </c>
      <c r="B37" s="86">
        <v>14</v>
      </c>
    </row>
    <row r="38" ht="21" customHeight="1" spans="1:2">
      <c r="A38" s="88" t="s">
        <v>1379</v>
      </c>
      <c r="B38" s="86">
        <v>81</v>
      </c>
    </row>
    <row r="39" ht="21" customHeight="1" spans="1:2">
      <c r="A39" s="88" t="s">
        <v>1380</v>
      </c>
      <c r="B39" s="86">
        <v>136</v>
      </c>
    </row>
    <row r="40" ht="21" customHeight="1" spans="1:2">
      <c r="A40" s="88" t="s">
        <v>1381</v>
      </c>
      <c r="B40" s="86">
        <v>60</v>
      </c>
    </row>
    <row r="41" ht="21" customHeight="1" spans="1:2">
      <c r="A41" s="87" t="s">
        <v>1147</v>
      </c>
      <c r="B41" s="86">
        <v>2387</v>
      </c>
    </row>
    <row r="42" ht="21" customHeight="1" spans="1:2">
      <c r="A42" s="87" t="s">
        <v>1382</v>
      </c>
      <c r="B42" s="86">
        <v>2387</v>
      </c>
    </row>
    <row r="43" ht="21" customHeight="1" spans="1:2">
      <c r="A43" s="88" t="s">
        <v>1383</v>
      </c>
      <c r="B43" s="86">
        <v>951</v>
      </c>
    </row>
    <row r="44" ht="21" customHeight="1" spans="1:2">
      <c r="A44" s="88" t="s">
        <v>1384</v>
      </c>
      <c r="B44" s="86">
        <v>383</v>
      </c>
    </row>
    <row r="45" ht="21" customHeight="1" spans="1:2">
      <c r="A45" s="88" t="s">
        <v>1385</v>
      </c>
      <c r="B45" s="86">
        <v>704</v>
      </c>
    </row>
    <row r="46" ht="21" customHeight="1" spans="1:2">
      <c r="A46" s="88" t="s">
        <v>1386</v>
      </c>
      <c r="B46" s="86">
        <v>349</v>
      </c>
    </row>
    <row r="47" ht="21" customHeight="1" spans="1:2">
      <c r="A47" s="87" t="s">
        <v>1159</v>
      </c>
      <c r="B47" s="86">
        <v>13</v>
      </c>
    </row>
    <row r="48" ht="21" customHeight="1" spans="1:2">
      <c r="A48" s="87" t="s">
        <v>1387</v>
      </c>
      <c r="B48" s="86">
        <v>13</v>
      </c>
    </row>
    <row r="49" ht="21" customHeight="1" spans="1:2">
      <c r="A49" s="88" t="s">
        <v>1388</v>
      </c>
      <c r="B49" s="86">
        <v>5</v>
      </c>
    </row>
    <row r="50" ht="21" customHeight="1" spans="1:2">
      <c r="A50" s="88" t="s">
        <v>1389</v>
      </c>
      <c r="B50" s="86">
        <v>8</v>
      </c>
    </row>
  </sheetData>
  <mergeCells count="1">
    <mergeCell ref="A1:B1"/>
  </mergeCells>
  <pageMargins left="2.76" right="0.75" top="0.35" bottom="0.63" header="0.2" footer="0.43"/>
  <pageSetup paperSize="9" scale="85" firstPageNumber="51" orientation="landscape" useFirstPageNumber="1"/>
  <headerFooter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opLeftCell="A5" workbookViewId="0">
      <selection activeCell="A5" sqref="$A1:$XFD1048576"/>
    </sheetView>
  </sheetViews>
  <sheetFormatPr defaultColWidth="9" defaultRowHeight="13.5" outlineLevelCol="1"/>
  <cols>
    <col min="1" max="1" width="33.75" style="64" customWidth="1"/>
    <col min="2" max="2" width="45.125" style="45" customWidth="1"/>
    <col min="3" max="16384" width="9" style="64"/>
  </cols>
  <sheetData>
    <row r="1" ht="29.1" customHeight="1" spans="1:2">
      <c r="A1" s="71" t="s">
        <v>1390</v>
      </c>
      <c r="B1" s="71"/>
    </row>
    <row r="2" ht="21" customHeight="1" spans="1:2">
      <c r="A2" s="72"/>
      <c r="B2" s="73" t="s">
        <v>27</v>
      </c>
    </row>
    <row r="3" ht="31.5" customHeight="1" spans="1:2">
      <c r="A3" s="74" t="s">
        <v>147</v>
      </c>
      <c r="B3" s="74" t="s">
        <v>113</v>
      </c>
    </row>
    <row r="4" ht="31.5" customHeight="1" spans="1:2">
      <c r="A4" s="75" t="s">
        <v>1391</v>
      </c>
      <c r="B4" s="76">
        <v>27694</v>
      </c>
    </row>
    <row r="5" ht="31.5" customHeight="1" spans="1:2">
      <c r="A5" s="77" t="s">
        <v>1392</v>
      </c>
      <c r="B5" s="76"/>
    </row>
    <row r="6" ht="31.5" customHeight="1" spans="1:2">
      <c r="A6" s="77" t="s">
        <v>1393</v>
      </c>
      <c r="B6" s="76"/>
    </row>
    <row r="7" ht="31.5" customHeight="1" spans="1:2">
      <c r="A7" s="77" t="s">
        <v>1394</v>
      </c>
      <c r="B7" s="76">
        <v>3641</v>
      </c>
    </row>
    <row r="8" ht="31.5" customHeight="1" spans="1:2">
      <c r="A8" s="77" t="s">
        <v>1395</v>
      </c>
      <c r="B8" s="76">
        <v>4916</v>
      </c>
    </row>
    <row r="9" ht="31.5" customHeight="1" spans="1:2">
      <c r="A9" s="77" t="s">
        <v>1396</v>
      </c>
      <c r="B9" s="76">
        <v>4916</v>
      </c>
    </row>
    <row r="10" ht="31.5" customHeight="1" spans="1:2">
      <c r="A10" s="77" t="s">
        <v>1397</v>
      </c>
      <c r="B10" s="76"/>
    </row>
    <row r="11" ht="31.5" customHeight="1" spans="1:2">
      <c r="A11" s="77" t="s">
        <v>1398</v>
      </c>
      <c r="B11" s="76"/>
    </row>
    <row r="12" ht="31.5" customHeight="1" spans="1:2">
      <c r="A12" s="77" t="s">
        <v>1399</v>
      </c>
      <c r="B12" s="76"/>
    </row>
    <row r="13" ht="31.5" customHeight="1" spans="1:2">
      <c r="A13" s="77" t="s">
        <v>1400</v>
      </c>
      <c r="B13" s="76"/>
    </row>
    <row r="14" ht="31.5" customHeight="1" spans="1:2">
      <c r="A14" s="77" t="s">
        <v>1401</v>
      </c>
      <c r="B14" s="76">
        <v>7160</v>
      </c>
    </row>
    <row r="15" ht="31.5" customHeight="1" spans="1:2">
      <c r="A15" s="78" t="s">
        <v>1173</v>
      </c>
      <c r="B15" s="79">
        <f>SUM(B4,B5,B6,B7,B8,B10,B14)</f>
        <v>43411</v>
      </c>
    </row>
  </sheetData>
  <mergeCells count="1">
    <mergeCell ref="A1:B1"/>
  </mergeCells>
  <pageMargins left="3.03" right="0.7" top="1.02" bottom="1.3" header="0.3" footer="0.3"/>
  <pageSetup paperSize="9" scale="90" firstPageNumber="52" orientation="landscape" useFirstPageNumber="1"/>
  <headerFooter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$A1:$XFD1048576"/>
    </sheetView>
  </sheetViews>
  <sheetFormatPr defaultColWidth="9" defaultRowHeight="13.5" outlineLevelRow="7" outlineLevelCol="1"/>
  <cols>
    <col min="1" max="1" width="42.5" style="64" customWidth="1"/>
    <col min="2" max="2" width="22.75" style="45" customWidth="1"/>
    <col min="3" max="16384" width="9" style="64"/>
  </cols>
  <sheetData>
    <row r="1" ht="30" customHeight="1" spans="1:2">
      <c r="A1" s="65" t="s">
        <v>1402</v>
      </c>
      <c r="B1" s="65"/>
    </row>
    <row r="2" spans="1:2">
      <c r="A2" s="66"/>
      <c r="B2" s="67" t="s">
        <v>27</v>
      </c>
    </row>
    <row r="3" ht="26.25" customHeight="1" spans="1:2">
      <c r="A3" s="68" t="s">
        <v>147</v>
      </c>
      <c r="B3" s="68" t="s">
        <v>1285</v>
      </c>
    </row>
    <row r="4" ht="26.25" customHeight="1" spans="1:2">
      <c r="A4" s="69" t="s">
        <v>1286</v>
      </c>
      <c r="B4" s="70">
        <v>66500</v>
      </c>
    </row>
    <row r="5" ht="26.25" customHeight="1" spans="1:2">
      <c r="A5" s="69" t="s">
        <v>1287</v>
      </c>
      <c r="B5" s="70">
        <v>9700</v>
      </c>
    </row>
    <row r="6" ht="26.25" customHeight="1" spans="1:2">
      <c r="A6" s="69" t="s">
        <v>1288</v>
      </c>
      <c r="B6" s="70">
        <v>4916</v>
      </c>
    </row>
    <row r="7" ht="26.25" customHeight="1" spans="1:2">
      <c r="A7" s="69" t="s">
        <v>1289</v>
      </c>
      <c r="B7" s="70"/>
    </row>
    <row r="8" ht="26.25" customHeight="1" spans="1:2">
      <c r="A8" s="69" t="s">
        <v>1403</v>
      </c>
      <c r="B8" s="70">
        <v>65081</v>
      </c>
    </row>
  </sheetData>
  <mergeCells count="1">
    <mergeCell ref="A1:B1"/>
  </mergeCells>
  <pageMargins left="2.52" right="0.7" top="2.09" bottom="0.75" header="0.3" footer="0.3"/>
  <pageSetup paperSize="9" firstPageNumber="54" orientation="landscape" useFirstPageNumber="1"/>
  <headerFooter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$A1:$XFD1048576"/>
    </sheetView>
  </sheetViews>
  <sheetFormatPr defaultColWidth="9" defaultRowHeight="13.5" outlineLevelCol="7"/>
  <cols>
    <col min="1" max="1" width="39.5" style="45" customWidth="1"/>
    <col min="2" max="2" width="15.25" style="45" customWidth="1"/>
    <col min="3" max="3" width="15.25" style="46" customWidth="1"/>
    <col min="4" max="4" width="15.25" style="45" customWidth="1"/>
    <col min="5" max="6" width="11.25" style="45" customWidth="1"/>
    <col min="7" max="7" width="9" style="45"/>
    <col min="8" max="8" width="14.125" style="45"/>
    <col min="9" max="9" width="11.125" style="45"/>
    <col min="10" max="16384" width="9" style="45"/>
  </cols>
  <sheetData>
    <row r="1" ht="26.1" customHeight="1" spans="1:6">
      <c r="A1" s="47" t="s">
        <v>1404</v>
      </c>
      <c r="B1" s="47"/>
      <c r="C1" s="47"/>
      <c r="D1" s="47"/>
      <c r="E1" s="47"/>
      <c r="F1" s="47"/>
    </row>
    <row r="2" spans="6:6">
      <c r="F2" s="48" t="s">
        <v>27</v>
      </c>
    </row>
    <row r="3" s="41" customFormat="1" ht="29.25" customHeight="1" spans="1:6">
      <c r="A3" s="49" t="s">
        <v>28</v>
      </c>
      <c r="B3" s="50" t="s">
        <v>29</v>
      </c>
      <c r="C3" s="51" t="s">
        <v>30</v>
      </c>
      <c r="D3" s="50" t="s">
        <v>31</v>
      </c>
      <c r="E3" s="50" t="s">
        <v>32</v>
      </c>
      <c r="F3" s="52" t="s">
        <v>33</v>
      </c>
    </row>
    <row r="4" s="42" customFormat="1" ht="20.1" customHeight="1" spans="1:6">
      <c r="A4" s="59" t="s">
        <v>1405</v>
      </c>
      <c r="B4" s="60"/>
      <c r="C4" s="60"/>
      <c r="D4" s="60"/>
      <c r="E4" s="55"/>
      <c r="F4" s="55"/>
    </row>
    <row r="5" s="43" customFormat="1" ht="20.1" customHeight="1" spans="1:6">
      <c r="A5" s="61" t="s">
        <v>1406</v>
      </c>
      <c r="B5" s="60">
        <v>20</v>
      </c>
      <c r="C5" s="60">
        <v>18</v>
      </c>
      <c r="D5" s="60">
        <v>29</v>
      </c>
      <c r="E5" s="55">
        <v>161.11</v>
      </c>
      <c r="F5" s="58">
        <v>0.45</v>
      </c>
    </row>
    <row r="6" s="43" customFormat="1" ht="20.1" customHeight="1" spans="1:6">
      <c r="A6" s="61" t="s">
        <v>1407</v>
      </c>
      <c r="B6" s="54"/>
      <c r="C6" s="62"/>
      <c r="D6" s="54"/>
      <c r="E6" s="55"/>
      <c r="F6" s="55"/>
    </row>
    <row r="7" s="43" customFormat="1" ht="20.1" customHeight="1" spans="1:6">
      <c r="A7" s="61" t="s">
        <v>1408</v>
      </c>
      <c r="B7" s="54">
        <v>20</v>
      </c>
      <c r="C7" s="62">
        <v>18</v>
      </c>
      <c r="D7" s="54">
        <v>29</v>
      </c>
      <c r="E7" s="55">
        <v>161.11</v>
      </c>
      <c r="F7" s="58">
        <v>0.45</v>
      </c>
    </row>
    <row r="8" s="43" customFormat="1" ht="20.1" customHeight="1" spans="1:6">
      <c r="A8" s="61" t="s">
        <v>1409</v>
      </c>
      <c r="B8" s="60"/>
      <c r="C8" s="60"/>
      <c r="D8" s="60"/>
      <c r="E8" s="55"/>
      <c r="F8" s="55"/>
    </row>
    <row r="9" s="43" customFormat="1" ht="20.1" customHeight="1" spans="1:6">
      <c r="A9" s="61" t="s">
        <v>1410</v>
      </c>
      <c r="B9" s="54"/>
      <c r="C9" s="62"/>
      <c r="D9" s="54"/>
      <c r="E9" s="55"/>
      <c r="F9" s="55"/>
    </row>
    <row r="10" s="43" customFormat="1" ht="20.1" customHeight="1" spans="1:6">
      <c r="A10" s="61" t="s">
        <v>1411</v>
      </c>
      <c r="B10" s="54"/>
      <c r="C10" s="62"/>
      <c r="D10" s="54"/>
      <c r="E10" s="55"/>
      <c r="F10" s="55"/>
    </row>
    <row r="11" s="43" customFormat="1" ht="20.1" customHeight="1" spans="1:6">
      <c r="A11" s="61" t="s">
        <v>1412</v>
      </c>
      <c r="B11" s="54"/>
      <c r="C11" s="62"/>
      <c r="D11" s="54"/>
      <c r="E11" s="55"/>
      <c r="F11" s="55"/>
    </row>
    <row r="12" s="43" customFormat="1" ht="20.1" customHeight="1" spans="1:6">
      <c r="A12" s="61" t="s">
        <v>1413</v>
      </c>
      <c r="B12" s="60"/>
      <c r="C12" s="60"/>
      <c r="D12" s="60"/>
      <c r="E12" s="55"/>
      <c r="F12" s="55"/>
    </row>
    <row r="13" s="43" customFormat="1" ht="20.1" customHeight="1" spans="1:6">
      <c r="A13" s="61" t="s">
        <v>1414</v>
      </c>
      <c r="B13" s="54"/>
      <c r="C13" s="54"/>
      <c r="D13" s="54"/>
      <c r="E13" s="55"/>
      <c r="F13" s="55"/>
    </row>
    <row r="14" s="43" customFormat="1" ht="20.1" customHeight="1" spans="1:6">
      <c r="A14" s="61" t="s">
        <v>1415</v>
      </c>
      <c r="B14" s="54"/>
      <c r="C14" s="54"/>
      <c r="D14" s="54"/>
      <c r="E14" s="55"/>
      <c r="F14" s="55"/>
    </row>
    <row r="15" s="43" customFormat="1" ht="20.1" customHeight="1" spans="1:6">
      <c r="A15" s="61" t="s">
        <v>1416</v>
      </c>
      <c r="B15" s="54"/>
      <c r="C15" s="54"/>
      <c r="D15" s="54"/>
      <c r="E15" s="55"/>
      <c r="F15" s="55"/>
    </row>
    <row r="16" s="43" customFormat="1" ht="20.1" customHeight="1" spans="1:6">
      <c r="A16" s="61" t="s">
        <v>1417</v>
      </c>
      <c r="B16" s="54"/>
      <c r="C16" s="62"/>
      <c r="D16" s="54"/>
      <c r="E16" s="55"/>
      <c r="F16" s="55"/>
    </row>
    <row r="17" s="44" customFormat="1" ht="20.1" customHeight="1" spans="1:6">
      <c r="A17" s="61" t="s">
        <v>1418</v>
      </c>
      <c r="B17" s="54"/>
      <c r="C17" s="62"/>
      <c r="D17" s="54"/>
      <c r="E17" s="55"/>
      <c r="F17" s="55"/>
    </row>
    <row r="18" s="44" customFormat="1" ht="20.1" customHeight="1" spans="1:6">
      <c r="A18" s="59" t="s">
        <v>1419</v>
      </c>
      <c r="B18" s="54">
        <v>23</v>
      </c>
      <c r="C18" s="62"/>
      <c r="D18" s="54">
        <v>13</v>
      </c>
      <c r="E18" s="55"/>
      <c r="F18" s="58">
        <v>-0.4348</v>
      </c>
    </row>
    <row r="19" s="44" customFormat="1" ht="20.1" customHeight="1" spans="1:6">
      <c r="A19" s="59" t="s">
        <v>1420</v>
      </c>
      <c r="B19" s="54"/>
      <c r="C19" s="54"/>
      <c r="D19" s="54">
        <v>43</v>
      </c>
      <c r="E19" s="55"/>
      <c r="F19" s="55"/>
    </row>
    <row r="20" ht="18" customHeight="1" spans="1:8">
      <c r="A20" s="63" t="s">
        <v>1421</v>
      </c>
      <c r="B20" s="54">
        <v>43</v>
      </c>
      <c r="C20" s="54">
        <v>18</v>
      </c>
      <c r="D20" s="54">
        <f>D5+D18+D19</f>
        <v>85</v>
      </c>
      <c r="E20" s="55">
        <v>472.22</v>
      </c>
      <c r="F20" s="55"/>
      <c r="G20" s="43"/>
      <c r="H20" s="43"/>
    </row>
  </sheetData>
  <mergeCells count="1">
    <mergeCell ref="A1:F1"/>
  </mergeCells>
  <pageMargins left="1.06" right="0.39" top="0.83" bottom="0.75" header="0.51" footer="0.39"/>
  <pageSetup paperSize="9" scale="90" firstPageNumber="55" orientation="landscape" useFirstPageNumber="1"/>
  <headerFooter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$A1:$XFD1048576"/>
    </sheetView>
  </sheetViews>
  <sheetFormatPr defaultColWidth="9" defaultRowHeight="13.5" outlineLevelCol="5"/>
  <cols>
    <col min="1" max="1" width="37.125" style="45" customWidth="1"/>
    <col min="2" max="2" width="14.375" style="45" customWidth="1"/>
    <col min="3" max="3" width="14.375" style="46" customWidth="1"/>
    <col min="4" max="4" width="14.375" style="45" customWidth="1"/>
    <col min="5" max="6" width="11.875" style="45" customWidth="1"/>
    <col min="7" max="16384" width="9" style="45"/>
  </cols>
  <sheetData>
    <row r="1" ht="27" customHeight="1" spans="1:6">
      <c r="A1" s="47" t="s">
        <v>1422</v>
      </c>
      <c r="B1" s="47"/>
      <c r="C1" s="47"/>
      <c r="D1" s="47"/>
      <c r="E1" s="47"/>
      <c r="F1" s="47"/>
    </row>
    <row r="2" spans="6:6">
      <c r="F2" s="48" t="s">
        <v>27</v>
      </c>
    </row>
    <row r="3" s="41" customFormat="1" ht="29.25" customHeight="1" spans="1:6">
      <c r="A3" s="49" t="s">
        <v>28</v>
      </c>
      <c r="B3" s="50" t="s">
        <v>29</v>
      </c>
      <c r="C3" s="51" t="s">
        <v>30</v>
      </c>
      <c r="D3" s="50" t="s">
        <v>31</v>
      </c>
      <c r="E3" s="50" t="s">
        <v>32</v>
      </c>
      <c r="F3" s="52" t="s">
        <v>33</v>
      </c>
    </row>
    <row r="4" s="42" customFormat="1" ht="24" customHeight="1" spans="1:6">
      <c r="A4" s="53" t="s">
        <v>1423</v>
      </c>
      <c r="B4" s="54"/>
      <c r="C4" s="54">
        <v>18</v>
      </c>
      <c r="D4" s="54">
        <v>0</v>
      </c>
      <c r="E4" s="55"/>
      <c r="F4" s="55"/>
    </row>
    <row r="5" s="43" customFormat="1" ht="24" customHeight="1" spans="1:6">
      <c r="A5" s="56" t="s">
        <v>1424</v>
      </c>
      <c r="B5" s="57"/>
      <c r="C5" s="57"/>
      <c r="D5" s="57">
        <v>0</v>
      </c>
      <c r="E5" s="55"/>
      <c r="F5" s="55"/>
    </row>
    <row r="6" s="43" customFormat="1" ht="24" customHeight="1" spans="1:6">
      <c r="A6" s="56" t="s">
        <v>1425</v>
      </c>
      <c r="B6" s="57"/>
      <c r="C6" s="57"/>
      <c r="D6" s="57"/>
      <c r="E6" s="55"/>
      <c r="F6" s="55"/>
    </row>
    <row r="7" s="43" customFormat="1" ht="24" customHeight="1" spans="1:6">
      <c r="A7" s="56" t="s">
        <v>1426</v>
      </c>
      <c r="B7" s="54"/>
      <c r="C7" s="54"/>
      <c r="D7" s="54"/>
      <c r="E7" s="55"/>
      <c r="F7" s="55"/>
    </row>
    <row r="8" s="43" customFormat="1" ht="24" customHeight="1" spans="1:6">
      <c r="A8" s="56" t="s">
        <v>1427</v>
      </c>
      <c r="B8" s="54"/>
      <c r="C8" s="54"/>
      <c r="D8" s="54"/>
      <c r="E8" s="55"/>
      <c r="F8" s="55"/>
    </row>
    <row r="9" s="42" customFormat="1" ht="24" customHeight="1" spans="1:6">
      <c r="A9" s="53" t="s">
        <v>1428</v>
      </c>
      <c r="B9" s="54"/>
      <c r="C9" s="54"/>
      <c r="D9" s="54"/>
      <c r="E9" s="55"/>
      <c r="F9" s="55"/>
    </row>
    <row r="10" s="42" customFormat="1" ht="24" customHeight="1" spans="1:6">
      <c r="A10" s="53" t="s">
        <v>1429</v>
      </c>
      <c r="B10" s="54"/>
      <c r="C10" s="54"/>
      <c r="D10" s="54"/>
      <c r="E10" s="55"/>
      <c r="F10" s="55"/>
    </row>
    <row r="11" s="42" customFormat="1" ht="24" customHeight="1" spans="1:6">
      <c r="A11" s="53" t="s">
        <v>1430</v>
      </c>
      <c r="B11" s="54">
        <v>43</v>
      </c>
      <c r="C11" s="54"/>
      <c r="D11" s="54">
        <v>85</v>
      </c>
      <c r="E11" s="55"/>
      <c r="F11" s="58">
        <v>0.976744186046512</v>
      </c>
    </row>
    <row r="12" s="44" customFormat="1" ht="24" customHeight="1" spans="1:6">
      <c r="A12" s="50" t="s">
        <v>1421</v>
      </c>
      <c r="B12" s="54">
        <v>43</v>
      </c>
      <c r="C12" s="54">
        <v>18</v>
      </c>
      <c r="D12" s="54">
        <v>0</v>
      </c>
      <c r="E12" s="55"/>
      <c r="F12" s="55"/>
    </row>
  </sheetData>
  <mergeCells count="1">
    <mergeCell ref="A1:F1"/>
  </mergeCells>
  <pageMargins left="1.34" right="0.39" top="1.77" bottom="0.75" header="0.51" footer="0.39"/>
  <pageSetup paperSize="9" scale="90" firstPageNumber="56" orientation="landscape" useFirstPageNumber="1"/>
  <headerFooter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1" sqref="$A1:$XFD1048576"/>
    </sheetView>
  </sheetViews>
  <sheetFormatPr defaultColWidth="9" defaultRowHeight="13.5" outlineLevelRow="7" outlineLevelCol="5"/>
  <cols>
    <col min="1" max="1" width="37.125" style="24" customWidth="1"/>
    <col min="2" max="2" width="17.875" style="24" customWidth="1"/>
    <col min="3" max="3" width="16.75" style="24" customWidth="1"/>
    <col min="4" max="16384" width="9" style="24"/>
  </cols>
  <sheetData>
    <row r="1" ht="27.95" customHeight="1" spans="1:6">
      <c r="A1" s="8" t="s">
        <v>1431</v>
      </c>
      <c r="B1" s="8"/>
      <c r="C1" s="8"/>
      <c r="D1" s="8"/>
      <c r="E1" s="8"/>
      <c r="F1" s="8"/>
    </row>
    <row r="2" spans="6:6">
      <c r="F2" s="30" t="s">
        <v>27</v>
      </c>
    </row>
    <row r="3" s="28" customFormat="1" ht="29.25" customHeight="1" spans="1:6">
      <c r="A3" s="31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12" t="s">
        <v>33</v>
      </c>
    </row>
    <row r="4" s="29" customFormat="1" ht="24.95" customHeight="1" spans="1:6">
      <c r="A4" s="38" t="s">
        <v>1432</v>
      </c>
      <c r="B4" s="36"/>
      <c r="C4" s="36">
        <v>18</v>
      </c>
      <c r="D4" s="39"/>
      <c r="E4" s="15"/>
      <c r="F4" s="15"/>
    </row>
    <row r="5" s="37" customFormat="1" ht="24.95" customHeight="1" spans="1:6">
      <c r="A5" s="32" t="s">
        <v>1433</v>
      </c>
      <c r="B5" s="40"/>
      <c r="C5" s="40"/>
      <c r="D5" s="39"/>
      <c r="E5" s="15" t="str">
        <f>IF(C5&lt;&gt;0,D5/C5*100,"")</f>
        <v/>
      </c>
      <c r="F5" s="15"/>
    </row>
    <row r="6" s="37" customFormat="1" ht="24.95" customHeight="1" spans="1:6">
      <c r="A6" s="32" t="s">
        <v>1425</v>
      </c>
      <c r="B6" s="33"/>
      <c r="C6" s="40"/>
      <c r="D6" s="34"/>
      <c r="E6" s="15" t="str">
        <f>IF(C6&lt;&gt;0,D6/C6*100,"")</f>
        <v/>
      </c>
      <c r="F6" s="15" t="str">
        <f>IF(B6&lt;&gt;0,(D6-B6)/B6*100,"")</f>
        <v/>
      </c>
    </row>
    <row r="7" s="37" customFormat="1" ht="24.95" customHeight="1" spans="1:6">
      <c r="A7" s="32" t="s">
        <v>1434</v>
      </c>
      <c r="B7" s="33"/>
      <c r="C7" s="40"/>
      <c r="D7" s="34"/>
      <c r="E7" s="15" t="str">
        <f>IF(C7&lt;&gt;0,D7/C7*100,"")</f>
        <v/>
      </c>
      <c r="F7" s="15" t="str">
        <f>IF(B7&lt;&gt;0,(D7-B7)/B7*100,"")</f>
        <v/>
      </c>
    </row>
    <row r="8" s="37" customFormat="1" ht="24.95" customHeight="1" spans="1:6">
      <c r="A8" s="32" t="s">
        <v>1435</v>
      </c>
      <c r="B8" s="33"/>
      <c r="C8" s="40"/>
      <c r="D8" s="34"/>
      <c r="E8" s="15" t="str">
        <f>IF(C8&lt;&gt;0,D8/C8*100,"")</f>
        <v/>
      </c>
      <c r="F8" s="15" t="str">
        <f>IF(B8&lt;&gt;0,(D8-B8)/B8*100,"")</f>
        <v/>
      </c>
    </row>
  </sheetData>
  <mergeCells count="1">
    <mergeCell ref="A1:F1"/>
  </mergeCells>
  <pageMargins left="1.42" right="0.75" top="1.73" bottom="1" header="0.51" footer="0.35"/>
  <pageSetup paperSize="9" scale="90" firstPageNumber="57" orientation="landscape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61"/>
  <sheetViews>
    <sheetView workbookViewId="0">
      <pane xSplit="1" ySplit="3" topLeftCell="E46" activePane="bottomRight" state="frozen"/>
      <selection/>
      <selection pane="topRight"/>
      <selection pane="bottomLeft"/>
      <selection pane="bottomRight" activeCell="G14" sqref="G14"/>
    </sheetView>
  </sheetViews>
  <sheetFormatPr defaultColWidth="9" defaultRowHeight="13.5"/>
  <cols>
    <col min="1" max="1" width="43.5" style="192" customWidth="1"/>
    <col min="2" max="4" width="11.5" style="193" customWidth="1"/>
    <col min="5" max="5" width="9.125" style="194" customWidth="1"/>
    <col min="6" max="6" width="9.125" style="195" customWidth="1"/>
    <col min="7" max="7" width="29.5" style="194" customWidth="1"/>
    <col min="8" max="10" width="11.625" style="193" customWidth="1"/>
    <col min="11" max="11" width="13" style="192" customWidth="1"/>
    <col min="12" max="12" width="10.375" style="192" customWidth="1"/>
    <col min="13" max="250" width="9" style="192"/>
    <col min="251" max="251" width="8.875" style="7" customWidth="1"/>
    <col min="252" max="16384" width="9" style="192"/>
  </cols>
  <sheetData>
    <row r="1" ht="29.1" customHeight="1" spans="1:12">
      <c r="A1" s="153" t="s">
        <v>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ht="14.1" customHeight="1" spans="1:12">
      <c r="A2" s="154"/>
      <c r="B2" s="155"/>
      <c r="C2" s="155"/>
      <c r="D2" s="155"/>
      <c r="E2" s="196"/>
      <c r="F2" s="197"/>
      <c r="G2" s="196"/>
      <c r="H2" s="155"/>
      <c r="I2" s="155"/>
      <c r="K2" s="154"/>
      <c r="L2" s="202" t="s">
        <v>27</v>
      </c>
    </row>
    <row r="3" s="190" customFormat="1" ht="36.95" customHeight="1" spans="1:252">
      <c r="A3" s="31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12" t="s">
        <v>33</v>
      </c>
      <c r="G3" s="31" t="s">
        <v>28</v>
      </c>
      <c r="H3" s="11" t="s">
        <v>29</v>
      </c>
      <c r="I3" s="11" t="s">
        <v>30</v>
      </c>
      <c r="J3" s="11" t="s">
        <v>31</v>
      </c>
      <c r="K3" s="11" t="s">
        <v>32</v>
      </c>
      <c r="L3" s="12" t="s">
        <v>33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R3" s="2"/>
    </row>
    <row r="4" ht="15" customHeight="1" spans="1:12">
      <c r="A4" s="162" t="s">
        <v>34</v>
      </c>
      <c r="B4" s="19">
        <v>72320</v>
      </c>
      <c r="C4" s="19">
        <v>72285</v>
      </c>
      <c r="D4" s="19">
        <v>60851</v>
      </c>
      <c r="E4" s="15">
        <f t="shared" ref="E4:E67" si="0">IF(C4&lt;&gt;0,D4/C4*100,"")</f>
        <v>84.1820571349519</v>
      </c>
      <c r="F4" s="15">
        <f t="shared" ref="F4:F67" si="1">IF(B4&lt;&gt;0,(D4-B4)/B4*100,"")</f>
        <v>-15.8586836283186</v>
      </c>
      <c r="G4" s="198" t="s">
        <v>35</v>
      </c>
      <c r="H4" s="19">
        <v>393768</v>
      </c>
      <c r="I4" s="19">
        <f>379508+48439</f>
        <v>427947</v>
      </c>
      <c r="J4" s="19">
        <v>337787</v>
      </c>
      <c r="K4" s="15">
        <f t="shared" ref="K4:K67" si="2">IF(I4&lt;&gt;0,J4/I4*100,"")</f>
        <v>78.9319705477547</v>
      </c>
      <c r="L4" s="15">
        <f t="shared" ref="L4:L67" si="3">IF(H4&lt;&gt;0,(J4-H4)/H4*100,"")</f>
        <v>-14.2167469169663</v>
      </c>
    </row>
    <row r="5" ht="15" customHeight="1" spans="1:12">
      <c r="A5" s="162" t="s">
        <v>36</v>
      </c>
      <c r="B5" s="19">
        <f>SUM(B6,B13,B49)</f>
        <v>335859</v>
      </c>
      <c r="C5" s="19">
        <f>SUM(C6,C13,C49)</f>
        <v>282164</v>
      </c>
      <c r="D5" s="19">
        <f>SUM(D6,D13,D49)</f>
        <v>369267</v>
      </c>
      <c r="E5" s="15">
        <f t="shared" si="0"/>
        <v>130.869636098156</v>
      </c>
      <c r="F5" s="15">
        <f t="shared" si="1"/>
        <v>9.94703134351022</v>
      </c>
      <c r="G5" s="198" t="s">
        <v>37</v>
      </c>
      <c r="H5" s="19">
        <f>SUM(H6:H7)</f>
        <v>7697</v>
      </c>
      <c r="I5" s="19">
        <f t="shared" ref="I5:J5" si="4">SUM(I6:I7)</f>
        <v>4211</v>
      </c>
      <c r="J5" s="19">
        <f t="shared" si="4"/>
        <v>28410</v>
      </c>
      <c r="K5" s="15">
        <f t="shared" si="2"/>
        <v>674.661600569936</v>
      </c>
      <c r="L5" s="15">
        <f t="shared" si="3"/>
        <v>269.104846043913</v>
      </c>
    </row>
    <row r="6" ht="15" customHeight="1" spans="1:12">
      <c r="A6" s="162" t="s">
        <v>38</v>
      </c>
      <c r="B6" s="19">
        <f>SUM(B7:B12)</f>
        <v>5459</v>
      </c>
      <c r="C6" s="19">
        <f>SUM(C7:C12)</f>
        <v>5459</v>
      </c>
      <c r="D6" s="19">
        <f>SUM(D7:D12)</f>
        <v>5459</v>
      </c>
      <c r="E6" s="15">
        <f t="shared" si="0"/>
        <v>100</v>
      </c>
      <c r="F6" s="15">
        <f t="shared" si="1"/>
        <v>0</v>
      </c>
      <c r="G6" s="198" t="s">
        <v>39</v>
      </c>
      <c r="H6" s="19">
        <v>59</v>
      </c>
      <c r="I6" s="19">
        <v>59</v>
      </c>
      <c r="J6" s="19">
        <v>59</v>
      </c>
      <c r="K6" s="15">
        <f t="shared" si="2"/>
        <v>100</v>
      </c>
      <c r="L6" s="15">
        <f t="shared" si="3"/>
        <v>0</v>
      </c>
    </row>
    <row r="7" ht="15" customHeight="1" spans="1:12">
      <c r="A7" s="162" t="s">
        <v>40</v>
      </c>
      <c r="B7" s="19">
        <v>433</v>
      </c>
      <c r="C7" s="19">
        <v>433</v>
      </c>
      <c r="D7" s="19">
        <v>433</v>
      </c>
      <c r="E7" s="15">
        <f t="shared" si="0"/>
        <v>100</v>
      </c>
      <c r="F7" s="15">
        <f t="shared" si="1"/>
        <v>0</v>
      </c>
      <c r="G7" s="198" t="s">
        <v>41</v>
      </c>
      <c r="H7" s="19">
        <v>7638</v>
      </c>
      <c r="I7" s="19">
        <v>4152</v>
      </c>
      <c r="J7" s="19">
        <v>28351</v>
      </c>
      <c r="K7" s="15">
        <f t="shared" si="2"/>
        <v>682.827552986513</v>
      </c>
      <c r="L7" s="15">
        <f t="shared" si="3"/>
        <v>271.183555904687</v>
      </c>
    </row>
    <row r="8" ht="15" customHeight="1" spans="1:12">
      <c r="A8" s="162" t="s">
        <v>42</v>
      </c>
      <c r="B8" s="19">
        <v>285</v>
      </c>
      <c r="C8" s="19">
        <v>285</v>
      </c>
      <c r="D8" s="19">
        <v>285</v>
      </c>
      <c r="E8" s="15">
        <f t="shared" si="0"/>
        <v>100</v>
      </c>
      <c r="F8" s="15">
        <f t="shared" si="1"/>
        <v>0</v>
      </c>
      <c r="G8" s="198" t="s">
        <v>43</v>
      </c>
      <c r="H8" s="19">
        <f>SUM(H9,H12)</f>
        <v>0</v>
      </c>
      <c r="I8" s="19">
        <f t="shared" ref="I8:J8" si="5">SUM(I9,I12)</f>
        <v>0</v>
      </c>
      <c r="J8" s="19">
        <f t="shared" si="5"/>
        <v>0</v>
      </c>
      <c r="K8" s="15" t="str">
        <f t="shared" si="2"/>
        <v/>
      </c>
      <c r="L8" s="15" t="str">
        <f t="shared" si="3"/>
        <v/>
      </c>
    </row>
    <row r="9" ht="15" customHeight="1" spans="1:12">
      <c r="A9" s="162" t="s">
        <v>44</v>
      </c>
      <c r="B9" s="19">
        <v>2718</v>
      </c>
      <c r="C9" s="19">
        <v>2718</v>
      </c>
      <c r="D9" s="19">
        <v>2718</v>
      </c>
      <c r="E9" s="15">
        <f t="shared" si="0"/>
        <v>100</v>
      </c>
      <c r="F9" s="15">
        <f t="shared" si="1"/>
        <v>0</v>
      </c>
      <c r="G9" s="198" t="s">
        <v>45</v>
      </c>
      <c r="H9" s="19">
        <f>SUM(H10:H11)</f>
        <v>0</v>
      </c>
      <c r="I9" s="19">
        <f t="shared" ref="I9:J9" si="6">SUM(I10:I11)</f>
        <v>0</v>
      </c>
      <c r="J9" s="19">
        <f t="shared" si="6"/>
        <v>0</v>
      </c>
      <c r="K9" s="15" t="str">
        <f t="shared" si="2"/>
        <v/>
      </c>
      <c r="L9" s="15" t="str">
        <f t="shared" si="3"/>
        <v/>
      </c>
    </row>
    <row r="10" ht="15" customHeight="1" spans="1:12">
      <c r="A10" s="162" t="s">
        <v>46</v>
      </c>
      <c r="B10" s="19">
        <v>0</v>
      </c>
      <c r="C10" s="19"/>
      <c r="D10" s="19">
        <v>0</v>
      </c>
      <c r="E10" s="15" t="str">
        <f t="shared" si="0"/>
        <v/>
      </c>
      <c r="F10" s="15" t="str">
        <f t="shared" si="1"/>
        <v/>
      </c>
      <c r="G10" s="198" t="s">
        <v>47</v>
      </c>
      <c r="H10" s="19"/>
      <c r="I10" s="19"/>
      <c r="J10" s="19"/>
      <c r="K10" s="15" t="str">
        <f t="shared" si="2"/>
        <v/>
      </c>
      <c r="L10" s="15" t="str">
        <f t="shared" si="3"/>
        <v/>
      </c>
    </row>
    <row r="11" ht="15" customHeight="1" spans="1:12">
      <c r="A11" s="162" t="s">
        <v>48</v>
      </c>
      <c r="B11" s="19">
        <v>833</v>
      </c>
      <c r="C11" s="19">
        <v>833</v>
      </c>
      <c r="D11" s="19">
        <v>833</v>
      </c>
      <c r="E11" s="15">
        <f t="shared" si="0"/>
        <v>100</v>
      </c>
      <c r="F11" s="15">
        <f t="shared" si="1"/>
        <v>0</v>
      </c>
      <c r="G11" s="198" t="s">
        <v>49</v>
      </c>
      <c r="H11" s="19"/>
      <c r="I11" s="19"/>
      <c r="J11" s="19"/>
      <c r="K11" s="15" t="str">
        <f t="shared" si="2"/>
        <v/>
      </c>
      <c r="L11" s="15" t="str">
        <f t="shared" si="3"/>
        <v/>
      </c>
    </row>
    <row r="12" ht="15" customHeight="1" spans="1:12">
      <c r="A12" s="162" t="s">
        <v>50</v>
      </c>
      <c r="B12" s="19">
        <v>1190</v>
      </c>
      <c r="C12" s="19">
        <v>1190</v>
      </c>
      <c r="D12" s="19">
        <v>1190</v>
      </c>
      <c r="E12" s="15">
        <f t="shared" si="0"/>
        <v>100</v>
      </c>
      <c r="F12" s="15">
        <f t="shared" si="1"/>
        <v>0</v>
      </c>
      <c r="G12" s="198" t="s">
        <v>51</v>
      </c>
      <c r="H12" s="19">
        <f>SUM(H13:H14)</f>
        <v>0</v>
      </c>
      <c r="I12" s="19">
        <f t="shared" ref="I12:J12" si="7">SUM(I13:I14)</f>
        <v>0</v>
      </c>
      <c r="J12" s="19">
        <f t="shared" si="7"/>
        <v>0</v>
      </c>
      <c r="K12" s="15" t="str">
        <f t="shared" si="2"/>
        <v/>
      </c>
      <c r="L12" s="15" t="str">
        <f t="shared" si="3"/>
        <v/>
      </c>
    </row>
    <row r="13" ht="15" customHeight="1" spans="1:12">
      <c r="A13" s="162" t="s">
        <v>52</v>
      </c>
      <c r="B13" s="19">
        <f>SUM(B14:B48)</f>
        <v>281289</v>
      </c>
      <c r="C13" s="19">
        <f>SUM(C14:C48)</f>
        <v>251045</v>
      </c>
      <c r="D13" s="19">
        <f>SUM(D14:D48)</f>
        <v>317353</v>
      </c>
      <c r="E13" s="15">
        <f t="shared" si="0"/>
        <v>126.412794518911</v>
      </c>
      <c r="F13" s="15">
        <f t="shared" si="1"/>
        <v>12.8209777133126</v>
      </c>
      <c r="G13" s="198" t="s">
        <v>47</v>
      </c>
      <c r="H13" s="19"/>
      <c r="I13" s="19"/>
      <c r="J13" s="19"/>
      <c r="K13" s="15" t="str">
        <f t="shared" si="2"/>
        <v/>
      </c>
      <c r="L13" s="15" t="str">
        <f t="shared" si="3"/>
        <v/>
      </c>
    </row>
    <row r="14" ht="15" customHeight="1" spans="1:12">
      <c r="A14" s="162" t="s">
        <v>53</v>
      </c>
      <c r="B14" s="19">
        <v>1951</v>
      </c>
      <c r="C14" s="19">
        <v>1951</v>
      </c>
      <c r="D14" s="19">
        <v>1951</v>
      </c>
      <c r="E14" s="15">
        <f t="shared" si="0"/>
        <v>100</v>
      </c>
      <c r="F14" s="15">
        <f t="shared" si="1"/>
        <v>0</v>
      </c>
      <c r="G14" s="198" t="s">
        <v>54</v>
      </c>
      <c r="H14" s="19"/>
      <c r="I14" s="19"/>
      <c r="J14" s="19"/>
      <c r="K14" s="15" t="str">
        <f t="shared" si="2"/>
        <v/>
      </c>
      <c r="L14" s="15" t="str">
        <f t="shared" si="3"/>
        <v/>
      </c>
    </row>
    <row r="15" ht="15" customHeight="1" spans="1:12">
      <c r="A15" s="162" t="s">
        <v>55</v>
      </c>
      <c r="B15" s="19">
        <v>60591</v>
      </c>
      <c r="C15" s="19">
        <v>59811</v>
      </c>
      <c r="D15" s="19">
        <v>65448</v>
      </c>
      <c r="E15" s="15">
        <f t="shared" si="0"/>
        <v>109.424687766464</v>
      </c>
      <c r="F15" s="15">
        <f t="shared" si="1"/>
        <v>8.01604198643363</v>
      </c>
      <c r="G15" s="198"/>
      <c r="H15" s="19"/>
      <c r="I15" s="19"/>
      <c r="J15" s="19"/>
      <c r="K15" s="15" t="str">
        <f t="shared" si="2"/>
        <v/>
      </c>
      <c r="L15" s="15" t="str">
        <f t="shared" si="3"/>
        <v/>
      </c>
    </row>
    <row r="16" ht="15" customHeight="1" spans="1:12">
      <c r="A16" s="162" t="s">
        <v>56</v>
      </c>
      <c r="B16" s="19">
        <v>19239</v>
      </c>
      <c r="C16" s="19">
        <v>19239</v>
      </c>
      <c r="D16" s="19">
        <v>22868</v>
      </c>
      <c r="E16" s="15">
        <f t="shared" si="0"/>
        <v>118.86272675295</v>
      </c>
      <c r="F16" s="15">
        <f t="shared" si="1"/>
        <v>18.8627267529497</v>
      </c>
      <c r="G16" s="198"/>
      <c r="H16" s="19"/>
      <c r="I16" s="19"/>
      <c r="J16" s="19"/>
      <c r="K16" s="15" t="str">
        <f t="shared" si="2"/>
        <v/>
      </c>
      <c r="L16" s="15" t="str">
        <f t="shared" si="3"/>
        <v/>
      </c>
    </row>
    <row r="17" ht="15" customHeight="1" spans="1:12">
      <c r="A17" s="162" t="s">
        <v>57</v>
      </c>
      <c r="B17" s="19">
        <v>3180</v>
      </c>
      <c r="C17" s="19">
        <v>329</v>
      </c>
      <c r="D17" s="19">
        <v>4869</v>
      </c>
      <c r="E17" s="15">
        <f t="shared" si="0"/>
        <v>1479.93920972644</v>
      </c>
      <c r="F17" s="15">
        <f t="shared" si="1"/>
        <v>53.1132075471698</v>
      </c>
      <c r="G17" s="198"/>
      <c r="H17" s="19"/>
      <c r="I17" s="19"/>
      <c r="J17" s="19"/>
      <c r="K17" s="15" t="str">
        <f t="shared" si="2"/>
        <v/>
      </c>
      <c r="L17" s="15" t="str">
        <f t="shared" si="3"/>
        <v/>
      </c>
    </row>
    <row r="18" ht="15" customHeight="1" spans="1:12">
      <c r="A18" s="162" t="s">
        <v>58</v>
      </c>
      <c r="B18" s="19">
        <v>0</v>
      </c>
      <c r="C18" s="19"/>
      <c r="D18" s="19">
        <v>0</v>
      </c>
      <c r="E18" s="15" t="str">
        <f t="shared" si="0"/>
        <v/>
      </c>
      <c r="F18" s="15" t="str">
        <f t="shared" si="1"/>
        <v/>
      </c>
      <c r="G18" s="198"/>
      <c r="H18" s="19"/>
      <c r="I18" s="19"/>
      <c r="J18" s="19"/>
      <c r="K18" s="15" t="str">
        <f t="shared" si="2"/>
        <v/>
      </c>
      <c r="L18" s="15" t="str">
        <f t="shared" si="3"/>
        <v/>
      </c>
    </row>
    <row r="19" ht="15" customHeight="1" spans="1:12">
      <c r="A19" s="162" t="s">
        <v>59</v>
      </c>
      <c r="B19" s="19">
        <v>0</v>
      </c>
      <c r="C19" s="19"/>
      <c r="D19" s="19">
        <v>0</v>
      </c>
      <c r="E19" s="15" t="str">
        <f t="shared" si="0"/>
        <v/>
      </c>
      <c r="F19" s="15" t="str">
        <f t="shared" si="1"/>
        <v/>
      </c>
      <c r="G19" s="198"/>
      <c r="H19" s="19"/>
      <c r="I19" s="19"/>
      <c r="J19" s="19"/>
      <c r="K19" s="15" t="str">
        <f t="shared" si="2"/>
        <v/>
      </c>
      <c r="L19" s="15" t="str">
        <f t="shared" si="3"/>
        <v/>
      </c>
    </row>
    <row r="20" ht="15" customHeight="1" spans="1:12">
      <c r="A20" s="162" t="s">
        <v>60</v>
      </c>
      <c r="B20" s="19">
        <v>546</v>
      </c>
      <c r="C20" s="19">
        <v>546</v>
      </c>
      <c r="D20" s="19">
        <v>547</v>
      </c>
      <c r="E20" s="15">
        <f t="shared" si="0"/>
        <v>100.18315018315</v>
      </c>
      <c r="F20" s="15">
        <f t="shared" si="1"/>
        <v>0.183150183150183</v>
      </c>
      <c r="G20" s="198"/>
      <c r="H20" s="19"/>
      <c r="I20" s="19"/>
      <c r="J20" s="19"/>
      <c r="K20" s="15" t="str">
        <f t="shared" si="2"/>
        <v/>
      </c>
      <c r="L20" s="15" t="str">
        <f t="shared" si="3"/>
        <v/>
      </c>
    </row>
    <row r="21" ht="15" customHeight="1" spans="1:12">
      <c r="A21" s="162" t="s">
        <v>61</v>
      </c>
      <c r="B21" s="19">
        <v>11775</v>
      </c>
      <c r="C21" s="19">
        <v>11775</v>
      </c>
      <c r="D21" s="19">
        <v>13043</v>
      </c>
      <c r="E21" s="15">
        <f t="shared" si="0"/>
        <v>110.768577494692</v>
      </c>
      <c r="F21" s="15">
        <f t="shared" si="1"/>
        <v>10.7685774946921</v>
      </c>
      <c r="G21" s="198"/>
      <c r="H21" s="19"/>
      <c r="I21" s="19"/>
      <c r="J21" s="19"/>
      <c r="K21" s="15" t="str">
        <f t="shared" si="2"/>
        <v/>
      </c>
      <c r="L21" s="15" t="str">
        <f t="shared" si="3"/>
        <v/>
      </c>
    </row>
    <row r="22" ht="15" customHeight="1" spans="1:12">
      <c r="A22" s="162" t="s">
        <v>62</v>
      </c>
      <c r="B22" s="19">
        <v>18433</v>
      </c>
      <c r="C22" s="19">
        <v>18433</v>
      </c>
      <c r="D22" s="19">
        <v>18440</v>
      </c>
      <c r="E22" s="15">
        <f t="shared" si="0"/>
        <v>100.03797537026</v>
      </c>
      <c r="F22" s="15">
        <f t="shared" si="1"/>
        <v>0.03797537025986</v>
      </c>
      <c r="G22" s="198"/>
      <c r="H22" s="19"/>
      <c r="I22" s="19"/>
      <c r="J22" s="19"/>
      <c r="K22" s="15" t="str">
        <f t="shared" si="2"/>
        <v/>
      </c>
      <c r="L22" s="15" t="str">
        <f t="shared" si="3"/>
        <v/>
      </c>
    </row>
    <row r="23" ht="15" customHeight="1" spans="1:12">
      <c r="A23" s="162" t="s">
        <v>63</v>
      </c>
      <c r="B23" s="19">
        <v>1227</v>
      </c>
      <c r="C23" s="19">
        <v>1104</v>
      </c>
      <c r="D23" s="19">
        <v>1289</v>
      </c>
      <c r="E23" s="15">
        <f t="shared" si="0"/>
        <v>116.757246376812</v>
      </c>
      <c r="F23" s="15">
        <f t="shared" si="1"/>
        <v>5.05297473512632</v>
      </c>
      <c r="G23" s="198"/>
      <c r="H23" s="19"/>
      <c r="I23" s="19"/>
      <c r="J23" s="19"/>
      <c r="K23" s="15" t="str">
        <f t="shared" si="2"/>
        <v/>
      </c>
      <c r="L23" s="15" t="str">
        <f t="shared" si="3"/>
        <v/>
      </c>
    </row>
    <row r="24" ht="15" customHeight="1" spans="1:12">
      <c r="A24" s="162" t="s">
        <v>64</v>
      </c>
      <c r="B24" s="19">
        <v>12395</v>
      </c>
      <c r="C24" s="19">
        <v>12340</v>
      </c>
      <c r="D24" s="19">
        <v>13173</v>
      </c>
      <c r="E24" s="15">
        <f t="shared" si="0"/>
        <v>106.750405186386</v>
      </c>
      <c r="F24" s="15">
        <f t="shared" si="1"/>
        <v>6.27672448567971</v>
      </c>
      <c r="G24" s="198"/>
      <c r="H24" s="19"/>
      <c r="I24" s="19"/>
      <c r="J24" s="19"/>
      <c r="K24" s="15" t="str">
        <f t="shared" si="2"/>
        <v/>
      </c>
      <c r="L24" s="15" t="str">
        <f t="shared" si="3"/>
        <v/>
      </c>
    </row>
    <row r="25" ht="15" customHeight="1" spans="1:12">
      <c r="A25" s="162" t="s">
        <v>65</v>
      </c>
      <c r="B25" s="19">
        <v>0</v>
      </c>
      <c r="C25" s="19"/>
      <c r="D25" s="19">
        <v>0</v>
      </c>
      <c r="E25" s="15" t="str">
        <f t="shared" si="0"/>
        <v/>
      </c>
      <c r="F25" s="15" t="str">
        <f t="shared" si="1"/>
        <v/>
      </c>
      <c r="G25" s="198"/>
      <c r="H25" s="19"/>
      <c r="I25" s="19"/>
      <c r="J25" s="19"/>
      <c r="K25" s="15" t="str">
        <f t="shared" si="2"/>
        <v/>
      </c>
      <c r="L25" s="15" t="str">
        <f t="shared" si="3"/>
        <v/>
      </c>
    </row>
    <row r="26" ht="15" customHeight="1" spans="1:12">
      <c r="A26" s="162" t="s">
        <v>66</v>
      </c>
      <c r="B26" s="19">
        <v>67284</v>
      </c>
      <c r="C26" s="19">
        <v>67133</v>
      </c>
      <c r="D26" s="19">
        <v>51537</v>
      </c>
      <c r="E26" s="15">
        <f t="shared" si="0"/>
        <v>76.7685043123352</v>
      </c>
      <c r="F26" s="15">
        <f t="shared" si="1"/>
        <v>-23.4037809880507</v>
      </c>
      <c r="G26" s="198"/>
      <c r="H26" s="19"/>
      <c r="I26" s="19"/>
      <c r="J26" s="19"/>
      <c r="K26" s="15" t="str">
        <f t="shared" si="2"/>
        <v/>
      </c>
      <c r="L26" s="15" t="str">
        <f t="shared" si="3"/>
        <v/>
      </c>
    </row>
    <row r="27" ht="15" customHeight="1" spans="1:12">
      <c r="A27" s="162" t="s">
        <v>67</v>
      </c>
      <c r="B27" s="19">
        <v>0</v>
      </c>
      <c r="C27" s="19">
        <v>0</v>
      </c>
      <c r="D27" s="19">
        <v>0</v>
      </c>
      <c r="E27" s="15" t="str">
        <f t="shared" si="0"/>
        <v/>
      </c>
      <c r="F27" s="15" t="str">
        <f t="shared" si="1"/>
        <v/>
      </c>
      <c r="G27" s="198"/>
      <c r="H27" s="19"/>
      <c r="I27" s="19"/>
      <c r="J27" s="19"/>
      <c r="K27" s="15" t="str">
        <f t="shared" si="2"/>
        <v/>
      </c>
      <c r="L27" s="15" t="str">
        <f t="shared" si="3"/>
        <v/>
      </c>
    </row>
    <row r="28" ht="15" customHeight="1" spans="1:12">
      <c r="A28" s="162" t="s">
        <v>68</v>
      </c>
      <c r="B28" s="19">
        <v>0</v>
      </c>
      <c r="C28" s="19">
        <v>0</v>
      </c>
      <c r="D28" s="19">
        <v>0</v>
      </c>
      <c r="E28" s="15" t="str">
        <f t="shared" si="0"/>
        <v/>
      </c>
      <c r="F28" s="15" t="str">
        <f t="shared" si="1"/>
        <v/>
      </c>
      <c r="G28" s="198"/>
      <c r="H28" s="19"/>
      <c r="I28" s="19"/>
      <c r="J28" s="19"/>
      <c r="K28" s="15" t="str">
        <f t="shared" si="2"/>
        <v/>
      </c>
      <c r="L28" s="15" t="str">
        <f t="shared" si="3"/>
        <v/>
      </c>
    </row>
    <row r="29" ht="15" customHeight="1" spans="1:12">
      <c r="A29" s="162" t="s">
        <v>69</v>
      </c>
      <c r="B29" s="19">
        <v>0</v>
      </c>
      <c r="C29" s="19">
        <v>0</v>
      </c>
      <c r="D29" s="19">
        <v>0</v>
      </c>
      <c r="E29" s="15" t="str">
        <f t="shared" si="0"/>
        <v/>
      </c>
      <c r="F29" s="15" t="str">
        <f t="shared" si="1"/>
        <v/>
      </c>
      <c r="G29" s="198"/>
      <c r="H29" s="19"/>
      <c r="I29" s="19"/>
      <c r="J29" s="19"/>
      <c r="K29" s="15" t="str">
        <f t="shared" si="2"/>
        <v/>
      </c>
      <c r="L29" s="15" t="str">
        <f t="shared" si="3"/>
        <v/>
      </c>
    </row>
    <row r="30" ht="15" customHeight="1" spans="1:12">
      <c r="A30" s="162" t="s">
        <v>70</v>
      </c>
      <c r="B30" s="19">
        <v>1404</v>
      </c>
      <c r="C30" s="19">
        <v>1347</v>
      </c>
      <c r="D30" s="19">
        <v>1649</v>
      </c>
      <c r="E30" s="15">
        <f t="shared" si="0"/>
        <v>122.420193021529</v>
      </c>
      <c r="F30" s="15">
        <f t="shared" si="1"/>
        <v>17.4501424501425</v>
      </c>
      <c r="G30" s="198"/>
      <c r="H30" s="19"/>
      <c r="I30" s="19"/>
      <c r="J30" s="19"/>
      <c r="K30" s="15" t="str">
        <f t="shared" si="2"/>
        <v/>
      </c>
      <c r="L30" s="15" t="str">
        <f t="shared" si="3"/>
        <v/>
      </c>
    </row>
    <row r="31" ht="15" customHeight="1" spans="1:12">
      <c r="A31" s="162" t="s">
        <v>71</v>
      </c>
      <c r="B31" s="19">
        <v>23713</v>
      </c>
      <c r="C31" s="19">
        <v>23665</v>
      </c>
      <c r="D31" s="19">
        <v>21923</v>
      </c>
      <c r="E31" s="15">
        <f t="shared" si="0"/>
        <v>92.6389182336784</v>
      </c>
      <c r="F31" s="15">
        <f t="shared" si="1"/>
        <v>-7.54860203264032</v>
      </c>
      <c r="G31" s="198"/>
      <c r="H31" s="19"/>
      <c r="I31" s="19"/>
      <c r="J31" s="19"/>
      <c r="K31" s="15" t="str">
        <f t="shared" si="2"/>
        <v/>
      </c>
      <c r="L31" s="15" t="str">
        <f t="shared" si="3"/>
        <v/>
      </c>
    </row>
    <row r="32" ht="15" customHeight="1" spans="1:12">
      <c r="A32" s="162" t="s">
        <v>72</v>
      </c>
      <c r="B32" s="19">
        <v>0</v>
      </c>
      <c r="C32" s="19">
        <v>0</v>
      </c>
      <c r="D32" s="19">
        <v>0</v>
      </c>
      <c r="E32" s="15" t="str">
        <f t="shared" si="0"/>
        <v/>
      </c>
      <c r="F32" s="15" t="str">
        <f t="shared" si="1"/>
        <v/>
      </c>
      <c r="G32" s="198"/>
      <c r="H32" s="19"/>
      <c r="I32" s="19"/>
      <c r="J32" s="19"/>
      <c r="K32" s="15" t="str">
        <f t="shared" si="2"/>
        <v/>
      </c>
      <c r="L32" s="15" t="str">
        <f t="shared" si="3"/>
        <v/>
      </c>
    </row>
    <row r="33" ht="15" customHeight="1" spans="1:12">
      <c r="A33" s="162" t="s">
        <v>73</v>
      </c>
      <c r="B33" s="19">
        <v>561</v>
      </c>
      <c r="C33" s="19">
        <v>561</v>
      </c>
      <c r="D33" s="19">
        <v>701</v>
      </c>
      <c r="E33" s="15">
        <f t="shared" si="0"/>
        <v>124.955436720143</v>
      </c>
      <c r="F33" s="15">
        <f t="shared" si="1"/>
        <v>24.9554367201426</v>
      </c>
      <c r="G33" s="198"/>
      <c r="H33" s="19"/>
      <c r="I33" s="19"/>
      <c r="J33" s="19"/>
      <c r="K33" s="15" t="str">
        <f t="shared" si="2"/>
        <v/>
      </c>
      <c r="L33" s="15" t="str">
        <f t="shared" si="3"/>
        <v/>
      </c>
    </row>
    <row r="34" ht="15" customHeight="1" spans="1:12">
      <c r="A34" s="162" t="s">
        <v>74</v>
      </c>
      <c r="B34" s="19">
        <v>28958</v>
      </c>
      <c r="C34" s="19">
        <v>10656</v>
      </c>
      <c r="D34" s="19">
        <v>31921</v>
      </c>
      <c r="E34" s="15">
        <f t="shared" si="0"/>
        <v>299.558933933934</v>
      </c>
      <c r="F34" s="15">
        <f t="shared" si="1"/>
        <v>10.2320602251537</v>
      </c>
      <c r="G34" s="198"/>
      <c r="H34" s="19"/>
      <c r="I34" s="19"/>
      <c r="J34" s="19"/>
      <c r="K34" s="15" t="str">
        <f t="shared" si="2"/>
        <v/>
      </c>
      <c r="L34" s="15" t="str">
        <f t="shared" si="3"/>
        <v/>
      </c>
    </row>
    <row r="35" ht="15" customHeight="1" spans="1:12">
      <c r="A35" s="162" t="s">
        <v>75</v>
      </c>
      <c r="B35" s="19">
        <v>6715</v>
      </c>
      <c r="C35" s="19">
        <v>6310</v>
      </c>
      <c r="D35" s="19">
        <v>9713</v>
      </c>
      <c r="E35" s="15">
        <f t="shared" si="0"/>
        <v>153.930269413629</v>
      </c>
      <c r="F35" s="15">
        <f t="shared" si="1"/>
        <v>44.6463142218913</v>
      </c>
      <c r="G35" s="198"/>
      <c r="H35" s="19"/>
      <c r="I35" s="19"/>
      <c r="J35" s="19"/>
      <c r="K35" s="15" t="str">
        <f t="shared" si="2"/>
        <v/>
      </c>
      <c r="L35" s="15" t="str">
        <f t="shared" si="3"/>
        <v/>
      </c>
    </row>
    <row r="36" ht="15" customHeight="1" spans="1:12">
      <c r="A36" s="162" t="s">
        <v>76</v>
      </c>
      <c r="B36" s="19">
        <v>1915</v>
      </c>
      <c r="C36" s="19">
        <v>1915</v>
      </c>
      <c r="D36" s="19">
        <v>2464</v>
      </c>
      <c r="E36" s="15">
        <f t="shared" si="0"/>
        <v>128.668407310705</v>
      </c>
      <c r="F36" s="15">
        <f t="shared" si="1"/>
        <v>28.668407310705</v>
      </c>
      <c r="G36" s="198"/>
      <c r="H36" s="19"/>
      <c r="I36" s="19"/>
      <c r="J36" s="19"/>
      <c r="K36" s="15" t="str">
        <f t="shared" si="2"/>
        <v/>
      </c>
      <c r="L36" s="15" t="str">
        <f t="shared" si="3"/>
        <v/>
      </c>
    </row>
    <row r="37" ht="15" customHeight="1" spans="1:12">
      <c r="A37" s="162" t="s">
        <v>77</v>
      </c>
      <c r="B37" s="19">
        <v>0</v>
      </c>
      <c r="C37" s="19"/>
      <c r="D37" s="19"/>
      <c r="E37" s="15" t="str">
        <f t="shared" si="0"/>
        <v/>
      </c>
      <c r="F37" s="15" t="str">
        <f t="shared" si="1"/>
        <v/>
      </c>
      <c r="G37" s="198"/>
      <c r="H37" s="19"/>
      <c r="I37" s="19"/>
      <c r="J37" s="19"/>
      <c r="K37" s="15" t="str">
        <f t="shared" si="2"/>
        <v/>
      </c>
      <c r="L37" s="15" t="str">
        <f t="shared" si="3"/>
        <v/>
      </c>
    </row>
    <row r="38" ht="15" customHeight="1" spans="1:12">
      <c r="A38" s="162" t="s">
        <v>78</v>
      </c>
      <c r="B38" s="19">
        <v>16385</v>
      </c>
      <c r="C38" s="19">
        <v>10838</v>
      </c>
      <c r="D38" s="19">
        <v>34013</v>
      </c>
      <c r="E38" s="15">
        <f t="shared" si="0"/>
        <v>313.830965122716</v>
      </c>
      <c r="F38" s="15">
        <f t="shared" si="1"/>
        <v>107.586206896552</v>
      </c>
      <c r="G38" s="198"/>
      <c r="H38" s="19"/>
      <c r="I38" s="19"/>
      <c r="J38" s="19"/>
      <c r="K38" s="15" t="str">
        <f t="shared" si="2"/>
        <v/>
      </c>
      <c r="L38" s="15" t="str">
        <f t="shared" si="3"/>
        <v/>
      </c>
    </row>
    <row r="39" ht="15" customHeight="1" spans="1:12">
      <c r="A39" s="162" t="s">
        <v>79</v>
      </c>
      <c r="B39" s="19">
        <v>1344</v>
      </c>
      <c r="C39" s="19">
        <v>1344</v>
      </c>
      <c r="D39" s="19">
        <v>5718</v>
      </c>
      <c r="E39" s="15">
        <f t="shared" si="0"/>
        <v>425.446428571429</v>
      </c>
      <c r="F39" s="15">
        <f t="shared" si="1"/>
        <v>325.446428571429</v>
      </c>
      <c r="G39" s="198"/>
      <c r="H39" s="19"/>
      <c r="I39" s="19"/>
      <c r="J39" s="19"/>
      <c r="K39" s="15" t="str">
        <f t="shared" si="2"/>
        <v/>
      </c>
      <c r="L39" s="15" t="str">
        <f t="shared" si="3"/>
        <v/>
      </c>
    </row>
    <row r="40" ht="15" customHeight="1" spans="1:12">
      <c r="A40" s="162" t="s">
        <v>80</v>
      </c>
      <c r="B40" s="19">
        <v>0</v>
      </c>
      <c r="C40" s="19">
        <v>0</v>
      </c>
      <c r="D40" s="19">
        <v>0</v>
      </c>
      <c r="E40" s="15" t="str">
        <f t="shared" si="0"/>
        <v/>
      </c>
      <c r="F40" s="15" t="str">
        <f t="shared" si="1"/>
        <v/>
      </c>
      <c r="G40" s="198"/>
      <c r="H40" s="19"/>
      <c r="I40" s="19"/>
      <c r="J40" s="19"/>
      <c r="K40" s="15" t="str">
        <f t="shared" si="2"/>
        <v/>
      </c>
      <c r="L40" s="15" t="str">
        <f t="shared" si="3"/>
        <v/>
      </c>
    </row>
    <row r="41" ht="15" customHeight="1" spans="1:12">
      <c r="A41" s="162" t="s">
        <v>81</v>
      </c>
      <c r="B41" s="19">
        <v>0</v>
      </c>
      <c r="C41" s="19">
        <v>0</v>
      </c>
      <c r="D41" s="19">
        <v>0</v>
      </c>
      <c r="E41" s="15" t="str">
        <f t="shared" si="0"/>
        <v/>
      </c>
      <c r="F41" s="15" t="str">
        <f t="shared" si="1"/>
        <v/>
      </c>
      <c r="G41" s="198"/>
      <c r="H41" s="19"/>
      <c r="I41" s="19"/>
      <c r="J41" s="19"/>
      <c r="K41" s="15" t="str">
        <f t="shared" si="2"/>
        <v/>
      </c>
      <c r="L41" s="15" t="str">
        <f t="shared" si="3"/>
        <v/>
      </c>
    </row>
    <row r="42" ht="15" customHeight="1" spans="1:12">
      <c r="A42" s="162" t="s">
        <v>82</v>
      </c>
      <c r="B42" s="19">
        <v>0</v>
      </c>
      <c r="C42" s="19">
        <v>0</v>
      </c>
      <c r="D42" s="19">
        <v>0</v>
      </c>
      <c r="E42" s="15" t="str">
        <f t="shared" si="0"/>
        <v/>
      </c>
      <c r="F42" s="15" t="str">
        <f t="shared" si="1"/>
        <v/>
      </c>
      <c r="G42" s="198"/>
      <c r="H42" s="19"/>
      <c r="I42" s="19"/>
      <c r="J42" s="19"/>
      <c r="K42" s="15" t="str">
        <f t="shared" si="2"/>
        <v/>
      </c>
      <c r="L42" s="15" t="str">
        <f t="shared" si="3"/>
        <v/>
      </c>
    </row>
    <row r="43" ht="15" customHeight="1" spans="1:12">
      <c r="A43" s="162" t="s">
        <v>83</v>
      </c>
      <c r="B43" s="19">
        <v>0</v>
      </c>
      <c r="C43" s="19">
        <v>0</v>
      </c>
      <c r="D43" s="19">
        <v>0</v>
      </c>
      <c r="E43" s="15" t="str">
        <f t="shared" si="0"/>
        <v/>
      </c>
      <c r="F43" s="15" t="str">
        <f t="shared" si="1"/>
        <v/>
      </c>
      <c r="G43" s="198"/>
      <c r="H43" s="19"/>
      <c r="I43" s="19"/>
      <c r="J43" s="19"/>
      <c r="K43" s="15" t="str">
        <f t="shared" si="2"/>
        <v/>
      </c>
      <c r="L43" s="15" t="str">
        <f t="shared" si="3"/>
        <v/>
      </c>
    </row>
    <row r="44" ht="15" customHeight="1" spans="1:12">
      <c r="A44" s="162" t="s">
        <v>84</v>
      </c>
      <c r="B44" s="19">
        <v>1565</v>
      </c>
      <c r="C44" s="19">
        <v>1537</v>
      </c>
      <c r="D44" s="19">
        <v>1033</v>
      </c>
      <c r="E44" s="15">
        <f t="shared" si="0"/>
        <v>67.2088484059857</v>
      </c>
      <c r="F44" s="15">
        <f t="shared" si="1"/>
        <v>-33.9936102236422</v>
      </c>
      <c r="G44" s="198"/>
      <c r="H44" s="19"/>
      <c r="I44" s="19"/>
      <c r="J44" s="19"/>
      <c r="K44" s="15" t="str">
        <f t="shared" si="2"/>
        <v/>
      </c>
      <c r="L44" s="15" t="str">
        <f t="shared" si="3"/>
        <v/>
      </c>
    </row>
    <row r="45" ht="15" customHeight="1" spans="1:12">
      <c r="A45" s="162" t="s">
        <v>85</v>
      </c>
      <c r="B45" s="19">
        <v>0</v>
      </c>
      <c r="C45" s="19">
        <v>90</v>
      </c>
      <c r="D45" s="19">
        <v>0</v>
      </c>
      <c r="E45" s="15">
        <f t="shared" si="0"/>
        <v>0</v>
      </c>
      <c r="F45" s="15" t="str">
        <f t="shared" si="1"/>
        <v/>
      </c>
      <c r="G45" s="198"/>
      <c r="H45" s="19"/>
      <c r="I45" s="19"/>
      <c r="J45" s="19"/>
      <c r="K45" s="15" t="str">
        <f t="shared" si="2"/>
        <v/>
      </c>
      <c r="L45" s="15" t="str">
        <f t="shared" si="3"/>
        <v/>
      </c>
    </row>
    <row r="46" ht="15" customHeight="1" spans="1:12">
      <c r="A46" s="162" t="s">
        <v>86</v>
      </c>
      <c r="B46" s="19">
        <v>359</v>
      </c>
      <c r="C46" s="19"/>
      <c r="D46" s="19">
        <v>1536</v>
      </c>
      <c r="E46" s="15" t="str">
        <f t="shared" si="0"/>
        <v/>
      </c>
      <c r="F46" s="15">
        <f t="shared" si="1"/>
        <v>327.855153203343</v>
      </c>
      <c r="G46" s="198"/>
      <c r="H46" s="19"/>
      <c r="I46" s="19"/>
      <c r="J46" s="19"/>
      <c r="K46" s="15" t="str">
        <f t="shared" si="2"/>
        <v/>
      </c>
      <c r="L46" s="15" t="str">
        <f t="shared" si="3"/>
        <v/>
      </c>
    </row>
    <row r="47" ht="15" customHeight="1" spans="1:12">
      <c r="A47" s="162" t="s">
        <v>87</v>
      </c>
      <c r="B47" s="19">
        <v>0</v>
      </c>
      <c r="C47" s="19"/>
      <c r="D47" s="19">
        <v>0</v>
      </c>
      <c r="E47" s="15" t="str">
        <f t="shared" si="0"/>
        <v/>
      </c>
      <c r="F47" s="15" t="str">
        <f t="shared" si="1"/>
        <v/>
      </c>
      <c r="G47" s="198"/>
      <c r="H47" s="19"/>
      <c r="I47" s="19"/>
      <c r="J47" s="19"/>
      <c r="K47" s="15" t="str">
        <f t="shared" si="2"/>
        <v/>
      </c>
      <c r="L47" s="15" t="str">
        <f t="shared" si="3"/>
        <v/>
      </c>
    </row>
    <row r="48" ht="15" customHeight="1" spans="1:12">
      <c r="A48" s="162" t="s">
        <v>88</v>
      </c>
      <c r="B48" s="19">
        <v>1749</v>
      </c>
      <c r="C48" s="19">
        <v>121</v>
      </c>
      <c r="D48" s="19">
        <v>13517</v>
      </c>
      <c r="E48" s="15">
        <f t="shared" si="0"/>
        <v>11171.0743801653</v>
      </c>
      <c r="F48" s="15">
        <f t="shared" si="1"/>
        <v>672.84162378502</v>
      </c>
      <c r="G48" s="198"/>
      <c r="H48" s="19"/>
      <c r="I48" s="19"/>
      <c r="J48" s="19"/>
      <c r="K48" s="15" t="str">
        <f t="shared" si="2"/>
        <v/>
      </c>
      <c r="L48" s="15" t="str">
        <f t="shared" si="3"/>
        <v/>
      </c>
    </row>
    <row r="49" ht="15" customHeight="1" spans="1:12">
      <c r="A49" s="162" t="s">
        <v>89</v>
      </c>
      <c r="B49" s="19">
        <f>SUM(B50:B51)</f>
        <v>49111</v>
      </c>
      <c r="C49" s="19">
        <f>SUM(C50:C51)</f>
        <v>25660</v>
      </c>
      <c r="D49" s="19">
        <f>SUM(D50:D51)</f>
        <v>46455</v>
      </c>
      <c r="E49" s="15">
        <f t="shared" si="0"/>
        <v>181.040530007794</v>
      </c>
      <c r="F49" s="15">
        <f t="shared" si="1"/>
        <v>-5.40815703202948</v>
      </c>
      <c r="G49" s="198"/>
      <c r="H49" s="19"/>
      <c r="I49" s="19"/>
      <c r="J49" s="19"/>
      <c r="K49" s="15" t="str">
        <f t="shared" si="2"/>
        <v/>
      </c>
      <c r="L49" s="15" t="str">
        <f t="shared" si="3"/>
        <v/>
      </c>
    </row>
    <row r="50" ht="15" customHeight="1" spans="1:12">
      <c r="A50" s="162" t="s">
        <v>90</v>
      </c>
      <c r="B50" s="19">
        <v>49111</v>
      </c>
      <c r="C50" s="19">
        <v>25660</v>
      </c>
      <c r="D50" s="19">
        <v>46455</v>
      </c>
      <c r="E50" s="15">
        <f t="shared" si="0"/>
        <v>181.040530007794</v>
      </c>
      <c r="F50" s="15">
        <f t="shared" si="1"/>
        <v>-5.40815703202948</v>
      </c>
      <c r="G50" s="198"/>
      <c r="H50" s="19"/>
      <c r="I50" s="19"/>
      <c r="J50" s="19"/>
      <c r="K50" s="15" t="str">
        <f t="shared" si="2"/>
        <v/>
      </c>
      <c r="L50" s="15" t="str">
        <f t="shared" si="3"/>
        <v/>
      </c>
    </row>
    <row r="51" ht="15" customHeight="1" spans="1:12">
      <c r="A51" s="162" t="s">
        <v>91</v>
      </c>
      <c r="B51" s="19"/>
      <c r="C51" s="19"/>
      <c r="D51" s="19"/>
      <c r="E51" s="15" t="str">
        <f t="shared" si="0"/>
        <v/>
      </c>
      <c r="F51" s="15" t="str">
        <f t="shared" si="1"/>
        <v/>
      </c>
      <c r="G51" s="198" t="s">
        <v>92</v>
      </c>
      <c r="H51" s="19">
        <v>5813</v>
      </c>
      <c r="I51" s="19">
        <v>5500</v>
      </c>
      <c r="J51" s="19">
        <v>16220</v>
      </c>
      <c r="K51" s="15">
        <f t="shared" si="2"/>
        <v>294.909090909091</v>
      </c>
      <c r="L51" s="15">
        <f t="shared" si="3"/>
        <v>179.029760880784</v>
      </c>
    </row>
    <row r="52" ht="15" customHeight="1" spans="1:12">
      <c r="A52" s="162" t="s">
        <v>93</v>
      </c>
      <c r="B52" s="19">
        <v>20216</v>
      </c>
      <c r="C52" s="19"/>
      <c r="D52" s="19">
        <v>82499</v>
      </c>
      <c r="E52" s="15" t="str">
        <f t="shared" si="0"/>
        <v/>
      </c>
      <c r="F52" s="15">
        <f t="shared" si="1"/>
        <v>308.087653343886</v>
      </c>
      <c r="G52" s="198" t="s">
        <v>94</v>
      </c>
      <c r="H52" s="19"/>
      <c r="I52" s="19"/>
      <c r="J52" s="19"/>
      <c r="K52" s="15" t="str">
        <f t="shared" si="2"/>
        <v/>
      </c>
      <c r="L52" s="15" t="str">
        <f t="shared" si="3"/>
        <v/>
      </c>
    </row>
    <row r="53" ht="15" customHeight="1" spans="1:12">
      <c r="A53" s="162" t="s">
        <v>95</v>
      </c>
      <c r="B53" s="19">
        <f>SUM(B54:B55)</f>
        <v>0</v>
      </c>
      <c r="C53" s="19">
        <f>SUM(C54:C55)</f>
        <v>0</v>
      </c>
      <c r="D53" s="19">
        <f>SUM(D54:D55)</f>
        <v>0</v>
      </c>
      <c r="E53" s="15" t="str">
        <f t="shared" si="0"/>
        <v/>
      </c>
      <c r="F53" s="15" t="str">
        <f t="shared" si="1"/>
        <v/>
      </c>
      <c r="G53" s="198" t="s">
        <v>96</v>
      </c>
      <c r="H53" s="19"/>
      <c r="I53" s="19"/>
      <c r="J53" s="19"/>
      <c r="K53" s="15" t="str">
        <f t="shared" si="2"/>
        <v/>
      </c>
      <c r="L53" s="15" t="str">
        <f t="shared" si="3"/>
        <v/>
      </c>
    </row>
    <row r="54" ht="15" customHeight="1" spans="1:12">
      <c r="A54" s="162" t="s">
        <v>97</v>
      </c>
      <c r="B54" s="19"/>
      <c r="C54" s="19"/>
      <c r="D54" s="19"/>
      <c r="E54" s="15" t="str">
        <f t="shared" si="0"/>
        <v/>
      </c>
      <c r="F54" s="15" t="str">
        <f t="shared" si="1"/>
        <v/>
      </c>
      <c r="G54" s="198" t="s">
        <v>98</v>
      </c>
      <c r="H54" s="19">
        <v>1582</v>
      </c>
      <c r="I54" s="19"/>
      <c r="J54" s="19">
        <v>34091</v>
      </c>
      <c r="K54" s="15" t="str">
        <f t="shared" si="2"/>
        <v/>
      </c>
      <c r="L54" s="15">
        <f t="shared" si="3"/>
        <v>2054.93046776233</v>
      </c>
    </row>
    <row r="55" ht="15" customHeight="1" spans="1:12">
      <c r="A55" s="162" t="s">
        <v>99</v>
      </c>
      <c r="B55" s="19"/>
      <c r="C55" s="19"/>
      <c r="D55" s="19"/>
      <c r="E55" s="15" t="str">
        <f t="shared" si="0"/>
        <v/>
      </c>
      <c r="F55" s="15" t="str">
        <f t="shared" si="1"/>
        <v/>
      </c>
      <c r="G55" s="198" t="s">
        <v>100</v>
      </c>
      <c r="H55" s="19"/>
      <c r="I55" s="19"/>
      <c r="J55" s="19"/>
      <c r="K55" s="15" t="str">
        <f t="shared" si="2"/>
        <v/>
      </c>
      <c r="L55" s="15" t="str">
        <f t="shared" si="3"/>
        <v/>
      </c>
    </row>
    <row r="56" ht="15" customHeight="1" spans="1:12">
      <c r="A56" s="162" t="s">
        <v>101</v>
      </c>
      <c r="B56" s="19">
        <v>1052</v>
      </c>
      <c r="C56" s="19">
        <v>48439</v>
      </c>
      <c r="D56" s="19">
        <v>52663</v>
      </c>
      <c r="E56" s="15">
        <f t="shared" si="0"/>
        <v>108.720246082702</v>
      </c>
      <c r="F56" s="15">
        <f t="shared" si="1"/>
        <v>4905.98859315589</v>
      </c>
      <c r="G56" s="198" t="s">
        <v>102</v>
      </c>
      <c r="H56" s="19">
        <v>52663</v>
      </c>
      <c r="I56" s="19">
        <v>2</v>
      </c>
      <c r="J56" s="19">
        <v>153995</v>
      </c>
      <c r="K56" s="15">
        <f t="shared" si="2"/>
        <v>7699750</v>
      </c>
      <c r="L56" s="15">
        <f t="shared" si="3"/>
        <v>192.415927691168</v>
      </c>
    </row>
    <row r="57" ht="15" customHeight="1" spans="1:12">
      <c r="A57" s="162" t="s">
        <v>103</v>
      </c>
      <c r="B57" s="19">
        <v>4776</v>
      </c>
      <c r="C57" s="19"/>
      <c r="D57" s="19">
        <v>1582</v>
      </c>
      <c r="E57" s="15" t="str">
        <f t="shared" si="0"/>
        <v/>
      </c>
      <c r="F57" s="15">
        <f t="shared" si="1"/>
        <v>-66.8760469011725</v>
      </c>
      <c r="G57" s="198" t="s">
        <v>104</v>
      </c>
      <c r="H57" s="19">
        <v>52663</v>
      </c>
      <c r="I57" s="19"/>
      <c r="J57" s="19">
        <v>153995</v>
      </c>
      <c r="K57" s="15" t="str">
        <f t="shared" si="2"/>
        <v/>
      </c>
      <c r="L57" s="15">
        <f t="shared" si="3"/>
        <v>192.415927691168</v>
      </c>
    </row>
    <row r="58" ht="15" customHeight="1" spans="1:12">
      <c r="A58" s="162" t="s">
        <v>105</v>
      </c>
      <c r="B58" s="19">
        <v>27300</v>
      </c>
      <c r="C58" s="19">
        <v>34772</v>
      </c>
      <c r="D58" s="19">
        <v>3641</v>
      </c>
      <c r="E58" s="15">
        <f t="shared" si="0"/>
        <v>10.4710686759462</v>
      </c>
      <c r="F58" s="15">
        <f t="shared" si="1"/>
        <v>-86.6630036630037</v>
      </c>
      <c r="G58" s="198" t="s">
        <v>106</v>
      </c>
      <c r="H58" s="19"/>
      <c r="I58" s="19">
        <f>2</f>
        <v>2</v>
      </c>
      <c r="J58" s="19"/>
      <c r="K58" s="15">
        <f t="shared" si="2"/>
        <v>0</v>
      </c>
      <c r="L58" s="15" t="str">
        <f t="shared" si="3"/>
        <v/>
      </c>
    </row>
    <row r="59" ht="15" customHeight="1" spans="1:12">
      <c r="A59" s="162" t="s">
        <v>107</v>
      </c>
      <c r="B59" s="19"/>
      <c r="C59" s="19"/>
      <c r="D59" s="19"/>
      <c r="E59" s="15" t="str">
        <f t="shared" si="0"/>
        <v/>
      </c>
      <c r="F59" s="15" t="str">
        <f t="shared" si="1"/>
        <v/>
      </c>
      <c r="G59" s="199"/>
      <c r="H59" s="19"/>
      <c r="I59" s="19"/>
      <c r="J59" s="19"/>
      <c r="K59" s="15" t="str">
        <f t="shared" si="2"/>
        <v/>
      </c>
      <c r="L59" s="15" t="str">
        <f t="shared" si="3"/>
        <v/>
      </c>
    </row>
    <row r="60" ht="15" customHeight="1" spans="1:12">
      <c r="A60" s="162" t="s">
        <v>108</v>
      </c>
      <c r="B60" s="19">
        <f>SUM(B4,B5,B52,B53,B56,B57,B58)</f>
        <v>461523</v>
      </c>
      <c r="C60" s="19">
        <f>SUM(C4,C5,C52,C53,C56,C57,C58)</f>
        <v>437660</v>
      </c>
      <c r="D60" s="19">
        <f>SUM(D4,D5,D52,D53,D56,D57,D58)</f>
        <v>570503</v>
      </c>
      <c r="E60" s="15">
        <f t="shared" si="0"/>
        <v>130.35301375497</v>
      </c>
      <c r="F60" s="15">
        <f t="shared" si="1"/>
        <v>23.6131243729998</v>
      </c>
      <c r="G60" s="32" t="s">
        <v>109</v>
      </c>
      <c r="H60" s="19">
        <f>SUM(H4,H5,H8,H51,H52,H53,H54,H55,H56)</f>
        <v>461523</v>
      </c>
      <c r="I60" s="19">
        <f>SUM(I4,I5,I8,I51,I52,I53,I54,I55,I56,I59)</f>
        <v>437660</v>
      </c>
      <c r="J60" s="19">
        <f t="shared" ref="I60:J60" si="8">SUM(J4,J5,J8,J51,J52,J53,J54,J55,J56)</f>
        <v>570503</v>
      </c>
      <c r="K60" s="15">
        <f t="shared" si="2"/>
        <v>130.35301375497</v>
      </c>
      <c r="L60" s="15">
        <f t="shared" si="3"/>
        <v>23.6131243729998</v>
      </c>
    </row>
    <row r="61" s="191" customFormat="1" ht="15" customHeight="1" spans="1:251">
      <c r="A61" s="200" t="s">
        <v>110</v>
      </c>
      <c r="B61" s="158">
        <f>B60-B56</f>
        <v>460471</v>
      </c>
      <c r="C61" s="158">
        <f>C60-C56</f>
        <v>389221</v>
      </c>
      <c r="D61" s="158">
        <f>D60-D56</f>
        <v>517840</v>
      </c>
      <c r="E61" s="159">
        <f t="shared" si="0"/>
        <v>133.045236510877</v>
      </c>
      <c r="F61" s="159">
        <f t="shared" si="1"/>
        <v>12.4587650470931</v>
      </c>
      <c r="G61" s="201" t="s">
        <v>111</v>
      </c>
      <c r="H61" s="158">
        <f>SUM(H4,H5,H8,H51,H52,H53,H54,H55)</f>
        <v>408860</v>
      </c>
      <c r="I61" s="19">
        <f>I60-C56</f>
        <v>389221</v>
      </c>
      <c r="J61" s="158">
        <f t="shared" ref="I61:J61" si="9">SUM(J4,J5,J8,J51,J52,J53,J54,J55)</f>
        <v>416508</v>
      </c>
      <c r="K61" s="159">
        <f t="shared" si="2"/>
        <v>107.010670030651</v>
      </c>
      <c r="L61" s="159">
        <f t="shared" si="3"/>
        <v>1.87056694222961</v>
      </c>
      <c r="IQ61" s="150"/>
    </row>
  </sheetData>
  <mergeCells count="1">
    <mergeCell ref="A1:L1"/>
  </mergeCells>
  <pageMargins left="0.43" right="0.2" top="0.63" bottom="0.98" header="0.28" footer="0.51"/>
  <pageSetup paperSize="9" scale="80" orientation="landscape" useFirstPageNumber="1"/>
  <headerFooter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$A1:$XFD1048576"/>
    </sheetView>
  </sheetViews>
  <sheetFormatPr defaultColWidth="9" defaultRowHeight="13.5" outlineLevelRow="6" outlineLevelCol="5"/>
  <cols>
    <col min="1" max="1" width="15.625" style="24" customWidth="1"/>
    <col min="2" max="6" width="13.875" style="24" customWidth="1"/>
    <col min="7" max="7" width="9" style="24"/>
    <col min="8" max="8" width="12.625" style="24"/>
    <col min="9" max="16384" width="9" style="24"/>
  </cols>
  <sheetData>
    <row r="1" ht="27.95" customHeight="1" spans="1:6">
      <c r="A1" s="8" t="s">
        <v>1436</v>
      </c>
      <c r="B1" s="8"/>
      <c r="C1" s="8"/>
      <c r="D1" s="8"/>
      <c r="E1" s="8"/>
      <c r="F1" s="8"/>
    </row>
    <row r="2" spans="6:6">
      <c r="F2" s="30" t="s">
        <v>27</v>
      </c>
    </row>
    <row r="3" s="28" customFormat="1" ht="35.1" customHeight="1" spans="1:6">
      <c r="A3" s="31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12" t="s">
        <v>33</v>
      </c>
    </row>
    <row r="4" s="29" customFormat="1" ht="30.95" customHeight="1" spans="1:6">
      <c r="A4" s="32" t="s">
        <v>1165</v>
      </c>
      <c r="B4" s="33"/>
      <c r="C4" s="33"/>
      <c r="D4" s="34"/>
      <c r="E4" s="15" t="str">
        <f>IF(C4&lt;&gt;0,D4/C4*100,"")</f>
        <v/>
      </c>
      <c r="F4" s="15" t="str">
        <f>IF(B4&lt;&gt;0,(D4-B4)/B4*100,"")</f>
        <v/>
      </c>
    </row>
    <row r="5" s="29" customFormat="1" ht="30.95" customHeight="1" spans="1:6">
      <c r="A5" s="32" t="s">
        <v>1167</v>
      </c>
      <c r="B5" s="33"/>
      <c r="C5" s="33"/>
      <c r="D5" s="34"/>
      <c r="E5" s="15" t="str">
        <f>IF(C5&lt;&gt;0,D5/C5*100,"")</f>
        <v/>
      </c>
      <c r="F5" s="15" t="str">
        <f>IF(B5&lt;&gt;0,(D5-B5)/B5*100,"")</f>
        <v/>
      </c>
    </row>
    <row r="6" s="29" customFormat="1" ht="30.95" customHeight="1" spans="1:6">
      <c r="A6" s="32" t="s">
        <v>1437</v>
      </c>
      <c r="B6" s="34">
        <v>43</v>
      </c>
      <c r="C6" s="34"/>
      <c r="D6" s="34">
        <v>85</v>
      </c>
      <c r="E6" s="15" t="str">
        <f>IF(C6&lt;&gt;0,D6/C6*100,"")</f>
        <v/>
      </c>
      <c r="F6" s="15">
        <f>IF(B6&lt;&gt;0,(D6-B6)/B6*100,"")</f>
        <v>97.6744186046512</v>
      </c>
    </row>
    <row r="7" ht="30.95" customHeight="1" spans="1:6">
      <c r="A7" s="35" t="s">
        <v>1438</v>
      </c>
      <c r="B7" s="36">
        <f>SUM(B4:B6)</f>
        <v>43</v>
      </c>
      <c r="C7" s="36">
        <f>SUM(C4:C6)</f>
        <v>0</v>
      </c>
      <c r="D7" s="36">
        <f>SUM(D4:D6)</f>
        <v>85</v>
      </c>
      <c r="E7" s="15" t="str">
        <f>IF(C7&lt;&gt;0,D7/C7*100,"")</f>
        <v/>
      </c>
      <c r="F7" s="15">
        <f>IF(B7&lt;&gt;0,(D7-B7)/B7*100,"")</f>
        <v>97.6744186046512</v>
      </c>
    </row>
  </sheetData>
  <mergeCells count="1">
    <mergeCell ref="A1:F1"/>
  </mergeCells>
  <pageMargins left="1.93" right="0.75" top="2.05" bottom="1" header="0.51" footer="0.39"/>
  <pageSetup paperSize="9" scale="90" firstPageNumber="58" orientation="landscape" useFirstPageNumber="1"/>
  <headerFooter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A1" sqref="$A1:$XFD1048576"/>
    </sheetView>
  </sheetViews>
  <sheetFormatPr defaultColWidth="9" defaultRowHeight="13.5"/>
  <cols>
    <col min="1" max="1" width="35.75" style="7" customWidth="1"/>
    <col min="2" max="2" width="14.75" style="24" customWidth="1"/>
    <col min="3" max="3" width="14.75" style="4" customWidth="1"/>
    <col min="4" max="4" width="14.75" style="5" customWidth="1"/>
    <col min="5" max="5" width="11.25" style="4" customWidth="1"/>
    <col min="6" max="6" width="10.75" style="6" customWidth="1"/>
    <col min="7" max="7" width="11.125" style="7"/>
    <col min="8" max="8" width="9" style="7"/>
    <col min="9" max="9" width="12" style="7"/>
    <col min="10" max="16384" width="9" style="7"/>
  </cols>
  <sheetData>
    <row r="1" ht="25.5" spans="1:6">
      <c r="A1" s="8" t="s">
        <v>1439</v>
      </c>
      <c r="B1" s="8"/>
      <c r="C1" s="8"/>
      <c r="D1" s="8"/>
      <c r="E1" s="8"/>
      <c r="F1" s="8"/>
    </row>
    <row r="2" ht="18" customHeight="1" spans="6:6">
      <c r="F2" s="9" t="s">
        <v>27</v>
      </c>
    </row>
    <row r="3" s="1" customFormat="1" ht="27.75" customHeight="1" spans="1:6">
      <c r="A3" s="25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12" t="s">
        <v>33</v>
      </c>
    </row>
    <row r="4" s="2" customFormat="1" ht="26.25" customHeight="1" spans="1:6">
      <c r="A4" s="18" t="s">
        <v>1440</v>
      </c>
      <c r="B4" s="23"/>
      <c r="C4" s="26"/>
      <c r="D4" s="26"/>
      <c r="E4" s="15" t="str">
        <f t="shared" ref="E4:E15" si="0">IF(C4&lt;&gt;0,D4/C4*100,"")</f>
        <v/>
      </c>
      <c r="F4" s="15" t="str">
        <f t="shared" ref="F4:F15" si="1">IF(B4&lt;&gt;0,(D4-B4)/B4*100,"")</f>
        <v/>
      </c>
    </row>
    <row r="5" s="2" customFormat="1" ht="26.25" customHeight="1" spans="1:6">
      <c r="A5" s="18" t="s">
        <v>1441</v>
      </c>
      <c r="B5" s="16">
        <v>35321</v>
      </c>
      <c r="C5" s="26">
        <v>34029</v>
      </c>
      <c r="D5" s="16">
        <v>32942</v>
      </c>
      <c r="E5" s="15">
        <f t="shared" si="0"/>
        <v>96.805665755679</v>
      </c>
      <c r="F5" s="15">
        <f t="shared" si="1"/>
        <v>-6.73536989326463</v>
      </c>
    </row>
    <row r="6" s="2" customFormat="1" ht="26.25" customHeight="1" spans="1:6">
      <c r="A6" s="18" t="s">
        <v>1442</v>
      </c>
      <c r="B6" s="27">
        <v>14679</v>
      </c>
      <c r="C6" s="26">
        <v>16278</v>
      </c>
      <c r="D6" s="27">
        <v>11373</v>
      </c>
      <c r="E6" s="15">
        <f t="shared" si="0"/>
        <v>69.8673055657943</v>
      </c>
      <c r="F6" s="15">
        <f t="shared" si="1"/>
        <v>-22.5219701614551</v>
      </c>
    </row>
    <row r="7" s="2" customFormat="1" ht="26.25" customHeight="1" spans="1:6">
      <c r="A7" s="18" t="s">
        <v>1443</v>
      </c>
      <c r="B7" s="26"/>
      <c r="C7" s="26"/>
      <c r="D7" s="26"/>
      <c r="E7" s="15" t="str">
        <f t="shared" si="0"/>
        <v/>
      </c>
      <c r="F7" s="15" t="str">
        <f t="shared" si="1"/>
        <v/>
      </c>
    </row>
    <row r="8" s="2" customFormat="1" ht="26.25" customHeight="1" spans="1:6">
      <c r="A8" s="18" t="s">
        <v>1444</v>
      </c>
      <c r="B8" s="26"/>
      <c r="C8" s="26"/>
      <c r="D8" s="26"/>
      <c r="E8" s="15" t="str">
        <f t="shared" si="0"/>
        <v/>
      </c>
      <c r="F8" s="15" t="str">
        <f t="shared" si="1"/>
        <v/>
      </c>
    </row>
    <row r="9" s="2" customFormat="1" ht="26.25" customHeight="1" spans="1:6">
      <c r="A9" s="18" t="s">
        <v>1445</v>
      </c>
      <c r="B9" s="26"/>
      <c r="C9" s="26"/>
      <c r="D9" s="26"/>
      <c r="E9" s="15" t="str">
        <f t="shared" si="0"/>
        <v/>
      </c>
      <c r="F9" s="15" t="str">
        <f t="shared" si="1"/>
        <v/>
      </c>
    </row>
    <row r="10" s="2" customFormat="1" ht="26.25" customHeight="1" spans="1:6">
      <c r="A10" s="18" t="s">
        <v>1446</v>
      </c>
      <c r="B10" s="26"/>
      <c r="C10" s="26"/>
      <c r="D10" s="26"/>
      <c r="E10" s="15" t="str">
        <f t="shared" si="0"/>
        <v/>
      </c>
      <c r="F10" s="15" t="str">
        <f t="shared" si="1"/>
        <v/>
      </c>
    </row>
    <row r="11" s="3" customFormat="1" ht="26.25" customHeight="1" spans="1:9">
      <c r="A11" s="20" t="s">
        <v>1348</v>
      </c>
      <c r="B11" s="16">
        <v>50000</v>
      </c>
      <c r="C11" s="14">
        <f>SUM(C5:C6)</f>
        <v>50307</v>
      </c>
      <c r="D11" s="16">
        <f>D5+D6</f>
        <v>44315</v>
      </c>
      <c r="E11" s="15">
        <f t="shared" si="0"/>
        <v>88.0891327250681</v>
      </c>
      <c r="F11" s="15">
        <f t="shared" si="1"/>
        <v>-11.37</v>
      </c>
      <c r="G11" s="2"/>
      <c r="H11" s="2"/>
      <c r="I11" s="2"/>
    </row>
    <row r="12" s="3" customFormat="1" ht="26.25" customHeight="1" spans="1:9">
      <c r="A12" s="21" t="s">
        <v>138</v>
      </c>
      <c r="B12" s="14">
        <f>SUM(B13:B14)</f>
        <v>30073</v>
      </c>
      <c r="C12" s="14">
        <f>SUM(C13:C14)</f>
        <v>38135</v>
      </c>
      <c r="D12" s="14">
        <f>SUM(D13:D14)</f>
        <v>38135</v>
      </c>
      <c r="E12" s="15">
        <f t="shared" si="0"/>
        <v>100</v>
      </c>
      <c r="F12" s="15">
        <f t="shared" si="1"/>
        <v>26.808100289296</v>
      </c>
      <c r="G12" s="2"/>
      <c r="H12" s="2"/>
      <c r="I12" s="2"/>
    </row>
    <row r="13" s="2" customFormat="1" ht="26.25" customHeight="1" spans="1:6">
      <c r="A13" s="18" t="s">
        <v>1447</v>
      </c>
      <c r="B13" s="14"/>
      <c r="C13" s="14"/>
      <c r="D13" s="14"/>
      <c r="E13" s="15" t="str">
        <f t="shared" si="0"/>
        <v/>
      </c>
      <c r="F13" s="15" t="str">
        <f t="shared" si="1"/>
        <v/>
      </c>
    </row>
    <row r="14" s="2" customFormat="1" ht="26.25" customHeight="1" spans="1:6">
      <c r="A14" s="18" t="s">
        <v>1345</v>
      </c>
      <c r="B14" s="14">
        <v>30073</v>
      </c>
      <c r="C14" s="14">
        <v>38135</v>
      </c>
      <c r="D14" s="14">
        <v>38135</v>
      </c>
      <c r="E14" s="15">
        <f t="shared" si="0"/>
        <v>100</v>
      </c>
      <c r="F14" s="15">
        <f t="shared" si="1"/>
        <v>26.808100289296</v>
      </c>
    </row>
    <row r="15" s="3" customFormat="1" ht="26.25" customHeight="1" spans="1:9">
      <c r="A15" s="21" t="s">
        <v>1448</v>
      </c>
      <c r="B15" s="14">
        <f>B11+B12</f>
        <v>80073</v>
      </c>
      <c r="C15" s="14">
        <f>C11+C12</f>
        <v>88442</v>
      </c>
      <c r="D15" s="14">
        <f>D11+D12</f>
        <v>82450</v>
      </c>
      <c r="E15" s="15">
        <f t="shared" si="0"/>
        <v>93.2249383776939</v>
      </c>
      <c r="F15" s="15">
        <f t="shared" si="1"/>
        <v>2.96854120614939</v>
      </c>
      <c r="G15" s="2"/>
      <c r="H15" s="2"/>
      <c r="I15" s="2"/>
    </row>
  </sheetData>
  <mergeCells count="1">
    <mergeCell ref="A1:F1"/>
  </mergeCells>
  <pageMargins left="1.97" right="0.2" top="0.98" bottom="0.98" header="0.51" footer="0.31"/>
  <pageSetup paperSize="9" scale="90" firstPageNumber="59" orientation="landscape" useFirstPageNumber="1"/>
  <headerFooter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H7" sqref="H7"/>
    </sheetView>
  </sheetViews>
  <sheetFormatPr defaultColWidth="9" defaultRowHeight="13.5"/>
  <cols>
    <col min="1" max="1" width="39.875" style="4" customWidth="1"/>
    <col min="2" max="2" width="11.25" style="5" customWidth="1"/>
    <col min="3" max="3" width="11.625" style="4" customWidth="1"/>
    <col min="4" max="4" width="11.625" style="5" customWidth="1"/>
    <col min="5" max="5" width="11.625" style="4" customWidth="1"/>
    <col min="6" max="6" width="9.875" style="6" customWidth="1"/>
    <col min="7" max="7" width="10.125" style="7"/>
    <col min="8" max="8" width="9" style="7"/>
    <col min="9" max="9" width="11.125" style="7"/>
    <col min="10" max="16384" width="9" style="7"/>
  </cols>
  <sheetData>
    <row r="1" ht="25.5" spans="1:6">
      <c r="A1" s="8" t="s">
        <v>1449</v>
      </c>
      <c r="B1" s="8"/>
      <c r="C1" s="8"/>
      <c r="D1" s="8"/>
      <c r="E1" s="8"/>
      <c r="F1" s="8"/>
    </row>
    <row r="2" ht="18" customHeight="1" spans="6:6">
      <c r="F2" s="9" t="s">
        <v>27</v>
      </c>
    </row>
    <row r="3" s="1" customFormat="1" ht="27.75" customHeight="1" spans="1:6">
      <c r="A3" s="10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12" t="s">
        <v>33</v>
      </c>
    </row>
    <row r="4" s="2" customFormat="1" ht="26.25" customHeight="1" spans="1:6">
      <c r="A4" s="13" t="s">
        <v>1450</v>
      </c>
      <c r="B4" s="14"/>
      <c r="C4" s="14"/>
      <c r="D4" s="14"/>
      <c r="E4" s="15" t="str">
        <f t="shared" ref="E4:E15" si="0">IF(C4&lt;&gt;0,D4/C4*100,"")</f>
        <v/>
      </c>
      <c r="F4" s="15" t="str">
        <f t="shared" ref="F4:F15" si="1">IF(B4&lt;&gt;0,(D4-B4)/B4*100,"")</f>
        <v/>
      </c>
    </row>
    <row r="5" s="2" customFormat="1" ht="26.25" customHeight="1" spans="1:6">
      <c r="A5" s="13" t="s">
        <v>1451</v>
      </c>
      <c r="B5" s="16">
        <v>31802</v>
      </c>
      <c r="C5" s="14">
        <v>34029</v>
      </c>
      <c r="D5" s="16">
        <v>33129</v>
      </c>
      <c r="E5" s="15">
        <f t="shared" si="0"/>
        <v>97.3551970378207</v>
      </c>
      <c r="F5" s="17">
        <f t="shared" si="1"/>
        <v>4.17269354128671</v>
      </c>
    </row>
    <row r="6" s="2" customFormat="1" ht="26.25" customHeight="1" spans="1:6">
      <c r="A6" s="18" t="s">
        <v>1442</v>
      </c>
      <c r="B6" s="19">
        <v>10137</v>
      </c>
      <c r="C6" s="14">
        <v>10562</v>
      </c>
      <c r="D6" s="14">
        <v>10478</v>
      </c>
      <c r="E6" s="15">
        <f t="shared" si="0"/>
        <v>99.2046960802878</v>
      </c>
      <c r="F6" s="17">
        <f t="shared" si="1"/>
        <v>3.36391437308868</v>
      </c>
    </row>
    <row r="7" s="2" customFormat="1" ht="26.25" customHeight="1" spans="1:6">
      <c r="A7" s="13" t="s">
        <v>1452</v>
      </c>
      <c r="B7" s="14"/>
      <c r="C7" s="14"/>
      <c r="D7" s="14"/>
      <c r="E7" s="15" t="str">
        <f t="shared" si="0"/>
        <v/>
      </c>
      <c r="F7" s="17" t="str">
        <f t="shared" si="1"/>
        <v/>
      </c>
    </row>
    <row r="8" s="2" customFormat="1" ht="26.25" customHeight="1" spans="1:6">
      <c r="A8" s="13" t="s">
        <v>1453</v>
      </c>
      <c r="B8" s="14"/>
      <c r="C8" s="14"/>
      <c r="D8" s="14"/>
      <c r="E8" s="15" t="str">
        <f t="shared" si="0"/>
        <v/>
      </c>
      <c r="F8" s="17" t="str">
        <f t="shared" si="1"/>
        <v/>
      </c>
    </row>
    <row r="9" s="2" customFormat="1" ht="26.25" customHeight="1" spans="1:6">
      <c r="A9" s="13" t="s">
        <v>1454</v>
      </c>
      <c r="B9" s="14"/>
      <c r="C9" s="14"/>
      <c r="D9" s="14"/>
      <c r="E9" s="15" t="str">
        <f t="shared" si="0"/>
        <v/>
      </c>
      <c r="F9" s="17" t="str">
        <f t="shared" si="1"/>
        <v/>
      </c>
    </row>
    <row r="10" s="2" customFormat="1" ht="26.25" customHeight="1" spans="1:6">
      <c r="A10" s="13" t="s">
        <v>1455</v>
      </c>
      <c r="B10" s="14"/>
      <c r="C10" s="14"/>
      <c r="D10" s="14"/>
      <c r="E10" s="15" t="str">
        <f t="shared" si="0"/>
        <v/>
      </c>
      <c r="F10" s="17" t="str">
        <f t="shared" si="1"/>
        <v/>
      </c>
    </row>
    <row r="11" s="3" customFormat="1" ht="26.25" customHeight="1" spans="1:9">
      <c r="A11" s="20" t="s">
        <v>1456</v>
      </c>
      <c r="B11" s="14">
        <v>41939</v>
      </c>
      <c r="C11" s="14">
        <f>SUM(C4:C10)</f>
        <v>44591</v>
      </c>
      <c r="D11" s="14">
        <f>SUM(D4:D10)</f>
        <v>43607</v>
      </c>
      <c r="E11" s="15">
        <f t="shared" si="0"/>
        <v>97.7932766701801</v>
      </c>
      <c r="F11" s="17">
        <f t="shared" si="1"/>
        <v>3.97720498819714</v>
      </c>
      <c r="G11" s="2"/>
      <c r="H11" s="2"/>
      <c r="I11" s="2"/>
    </row>
    <row r="12" s="3" customFormat="1" ht="26.25" customHeight="1" spans="1:9">
      <c r="A12" s="21" t="s">
        <v>1163</v>
      </c>
      <c r="B12" s="14">
        <f>SUM(B13:B14)</f>
        <v>38134</v>
      </c>
      <c r="C12" s="14">
        <f>SUM(C13:C14)</f>
        <v>43851</v>
      </c>
      <c r="D12" s="14">
        <f>SUM(D13:D14)</f>
        <v>38843</v>
      </c>
      <c r="E12" s="15">
        <f t="shared" si="0"/>
        <v>88.5795078789537</v>
      </c>
      <c r="F12" s="17">
        <f t="shared" si="1"/>
        <v>1.85923323018828</v>
      </c>
      <c r="G12" s="2"/>
      <c r="H12" s="2"/>
      <c r="I12" s="2"/>
    </row>
    <row r="13" s="2" customFormat="1" ht="26.25" customHeight="1" spans="1:6">
      <c r="A13" s="13" t="s">
        <v>1457</v>
      </c>
      <c r="B13" s="14"/>
      <c r="C13" s="14"/>
      <c r="D13" s="14"/>
      <c r="E13" s="15" t="str">
        <f t="shared" si="0"/>
        <v/>
      </c>
      <c r="F13" s="17" t="str">
        <f t="shared" si="1"/>
        <v/>
      </c>
    </row>
    <row r="14" s="2" customFormat="1" ht="26.25" customHeight="1" spans="1:6">
      <c r="A14" s="13" t="s">
        <v>1336</v>
      </c>
      <c r="B14" s="14">
        <v>38134</v>
      </c>
      <c r="C14" s="14">
        <v>43851</v>
      </c>
      <c r="D14" s="14">
        <v>38843</v>
      </c>
      <c r="E14" s="15">
        <f t="shared" si="0"/>
        <v>88.5795078789537</v>
      </c>
      <c r="F14" s="17">
        <f t="shared" si="1"/>
        <v>1.85923323018828</v>
      </c>
    </row>
    <row r="15" s="3" customFormat="1" ht="26.25" customHeight="1" spans="1:9">
      <c r="A15" s="22" t="s">
        <v>1458</v>
      </c>
      <c r="B15" s="23">
        <f>B11+B12</f>
        <v>80073</v>
      </c>
      <c r="C15" s="23">
        <f>C11+C12</f>
        <v>88442</v>
      </c>
      <c r="D15" s="23">
        <f>D11+D12</f>
        <v>82450</v>
      </c>
      <c r="E15" s="15">
        <f t="shared" si="0"/>
        <v>93.2249383776939</v>
      </c>
      <c r="F15" s="17">
        <f t="shared" si="1"/>
        <v>2.96854120614939</v>
      </c>
      <c r="G15" s="2"/>
      <c r="H15" s="2"/>
      <c r="I15" s="2"/>
    </row>
    <row r="16" spans="3:3">
      <c r="C16" s="5"/>
    </row>
  </sheetData>
  <mergeCells count="1">
    <mergeCell ref="A1:F1"/>
  </mergeCells>
  <pageMargins left="2.05" right="0.2" top="0.98" bottom="0.98" header="0.51" footer="0.51"/>
  <pageSetup paperSize="9" scale="90" firstPageNumber="60" orientation="landscape" useFirstPageNumber="1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showZeros="0" topLeftCell="A3" workbookViewId="0">
      <selection activeCell="A3" sqref="$A1:$XFD1048576"/>
    </sheetView>
  </sheetViews>
  <sheetFormatPr defaultColWidth="9" defaultRowHeight="13.5" outlineLevelCol="1"/>
  <cols>
    <col min="1" max="1" width="50.875" style="64" customWidth="1"/>
    <col min="2" max="2" width="19.5" style="101" customWidth="1"/>
    <col min="3" max="16384" width="9" style="64"/>
  </cols>
  <sheetData>
    <row r="1" ht="36" customHeight="1" spans="1:2">
      <c r="A1" s="47" t="s">
        <v>112</v>
      </c>
      <c r="B1" s="47"/>
    </row>
    <row r="2" ht="18" customHeight="1" spans="1:2">
      <c r="A2" s="45"/>
      <c r="B2" s="98" t="s">
        <v>27</v>
      </c>
    </row>
    <row r="3" s="187" customFormat="1" ht="33.75" customHeight="1" spans="1:2">
      <c r="A3" s="49" t="s">
        <v>28</v>
      </c>
      <c r="B3" s="50" t="s">
        <v>113</v>
      </c>
    </row>
    <row r="4" ht="17.1" customHeight="1" spans="1:2">
      <c r="A4" s="185" t="s">
        <v>114</v>
      </c>
      <c r="B4" s="186">
        <v>18857</v>
      </c>
    </row>
    <row r="5" ht="17.1" customHeight="1" spans="1:2">
      <c r="A5" s="185" t="s">
        <v>115</v>
      </c>
      <c r="B5" s="186">
        <v>8708</v>
      </c>
    </row>
    <row r="6" ht="17.1" customHeight="1" spans="1:2">
      <c r="A6" s="185" t="s">
        <v>116</v>
      </c>
      <c r="B6" s="186">
        <v>1739</v>
      </c>
    </row>
    <row r="7" ht="17.1" customHeight="1" spans="1:2">
      <c r="A7" s="185" t="s">
        <v>117</v>
      </c>
      <c r="B7" s="186">
        <v>481</v>
      </c>
    </row>
    <row r="8" ht="17.1" customHeight="1" spans="1:2">
      <c r="A8" s="185" t="s">
        <v>118</v>
      </c>
      <c r="B8" s="186">
        <v>266</v>
      </c>
    </row>
    <row r="9" ht="17.1" customHeight="1" spans="1:2">
      <c r="A9" s="185" t="s">
        <v>119</v>
      </c>
      <c r="B9" s="186">
        <v>1274</v>
      </c>
    </row>
    <row r="10" ht="17.1" customHeight="1" spans="1:2">
      <c r="A10" s="185" t="s">
        <v>120</v>
      </c>
      <c r="B10" s="186">
        <v>638</v>
      </c>
    </row>
    <row r="11" ht="17.1" customHeight="1" spans="1:2">
      <c r="A11" s="185" t="s">
        <v>121</v>
      </c>
      <c r="B11" s="186">
        <v>432</v>
      </c>
    </row>
    <row r="12" ht="17.1" customHeight="1" spans="1:2">
      <c r="A12" s="185" t="s">
        <v>122</v>
      </c>
      <c r="B12" s="186">
        <v>345</v>
      </c>
    </row>
    <row r="13" ht="17.1" customHeight="1" spans="1:2">
      <c r="A13" s="185" t="s">
        <v>123</v>
      </c>
      <c r="B13" s="186">
        <v>1482</v>
      </c>
    </row>
    <row r="14" ht="17.1" customHeight="1" spans="1:2">
      <c r="A14" s="185" t="s">
        <v>124</v>
      </c>
      <c r="B14" s="186">
        <v>795</v>
      </c>
    </row>
    <row r="15" ht="17.1" customHeight="1" spans="1:2">
      <c r="A15" s="185" t="s">
        <v>125</v>
      </c>
      <c r="B15" s="186">
        <v>410</v>
      </c>
    </row>
    <row r="16" ht="17.1" customHeight="1" spans="1:2">
      <c r="A16" s="185" t="s">
        <v>126</v>
      </c>
      <c r="B16" s="186">
        <v>2257</v>
      </c>
    </row>
    <row r="17" ht="17.1" customHeight="1" spans="1:2">
      <c r="A17" s="185" t="s">
        <v>127</v>
      </c>
      <c r="B17" s="186"/>
    </row>
    <row r="18" ht="17.1" customHeight="1" spans="1:2">
      <c r="A18" s="185" t="s">
        <v>128</v>
      </c>
      <c r="B18" s="186">
        <v>30</v>
      </c>
    </row>
    <row r="19" ht="17.1" customHeight="1" spans="1:2">
      <c r="A19" s="185" t="s">
        <v>129</v>
      </c>
      <c r="B19" s="186"/>
    </row>
    <row r="20" ht="17.1" customHeight="1" spans="1:2">
      <c r="A20" s="185" t="s">
        <v>130</v>
      </c>
      <c r="B20" s="186">
        <v>41994</v>
      </c>
    </row>
    <row r="21" ht="17.1" customHeight="1" spans="1:2">
      <c r="A21" s="185" t="s">
        <v>131</v>
      </c>
      <c r="B21" s="186">
        <v>2029</v>
      </c>
    </row>
    <row r="22" ht="17.1" customHeight="1" spans="1:2">
      <c r="A22" s="185" t="s">
        <v>132</v>
      </c>
      <c r="B22" s="186">
        <v>1018</v>
      </c>
    </row>
    <row r="23" ht="17.1" customHeight="1" spans="1:2">
      <c r="A23" s="185" t="s">
        <v>133</v>
      </c>
      <c r="B23" s="186">
        <v>22978</v>
      </c>
    </row>
    <row r="24" ht="17.1" customHeight="1" spans="1:2">
      <c r="A24" s="185" t="s">
        <v>134</v>
      </c>
      <c r="B24" s="186"/>
    </row>
    <row r="25" ht="17.1" customHeight="1" spans="1:2">
      <c r="A25" s="185" t="s">
        <v>135</v>
      </c>
      <c r="B25" s="186">
        <v>14461</v>
      </c>
    </row>
    <row r="26" ht="17.1" customHeight="1" spans="1:2">
      <c r="A26" s="185" t="s">
        <v>136</v>
      </c>
      <c r="B26" s="186">
        <v>1508</v>
      </c>
    </row>
    <row r="27" ht="17.1" customHeight="1" spans="1:2">
      <c r="A27" s="182" t="s">
        <v>137</v>
      </c>
      <c r="B27" s="183">
        <f>B20+B4</f>
        <v>60851</v>
      </c>
    </row>
    <row r="28" ht="17.1" customHeight="1" spans="1:2">
      <c r="A28" s="188" t="s">
        <v>138</v>
      </c>
      <c r="B28" s="189">
        <f>SUM(B29:B34)</f>
        <v>509652</v>
      </c>
    </row>
    <row r="29" ht="17.1" customHeight="1" spans="1:2">
      <c r="A29" s="185" t="s">
        <v>139</v>
      </c>
      <c r="B29" s="186">
        <v>369267</v>
      </c>
    </row>
    <row r="30" ht="17.1" customHeight="1" spans="1:2">
      <c r="A30" s="185" t="s">
        <v>140</v>
      </c>
      <c r="B30" s="186">
        <v>82499</v>
      </c>
    </row>
    <row r="31" ht="17.1" customHeight="1" spans="1:2">
      <c r="A31" s="185" t="s">
        <v>141</v>
      </c>
      <c r="B31" s="186"/>
    </row>
    <row r="32" ht="17.1" customHeight="1" spans="1:2">
      <c r="A32" s="185" t="s">
        <v>142</v>
      </c>
      <c r="B32" s="186">
        <v>52663</v>
      </c>
    </row>
    <row r="33" ht="17.1" customHeight="1" spans="1:2">
      <c r="A33" s="185" t="s">
        <v>143</v>
      </c>
      <c r="B33" s="186">
        <v>1582</v>
      </c>
    </row>
    <row r="34" ht="17.1" customHeight="1" spans="1:2">
      <c r="A34" s="185" t="s">
        <v>144</v>
      </c>
      <c r="B34" s="186">
        <v>3641</v>
      </c>
    </row>
    <row r="35" ht="17.1" customHeight="1" spans="1:2">
      <c r="A35" s="63" t="s">
        <v>145</v>
      </c>
      <c r="B35" s="183">
        <f>B27+B28</f>
        <v>570503</v>
      </c>
    </row>
  </sheetData>
  <mergeCells count="1">
    <mergeCell ref="A1:B1"/>
  </mergeCells>
  <pageMargins left="3.5" right="0.75" top="0.16" bottom="0.47" header="0.08" footer="0.28"/>
  <pageSetup paperSize="9" scale="80" firstPageNumber="3" orientation="landscape" useFirstPageNumber="1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5"/>
  <sheetViews>
    <sheetView showZeros="0" topLeftCell="A11" workbookViewId="0">
      <selection activeCell="A11" sqref="$A1:$XFD1048576"/>
    </sheetView>
  </sheetViews>
  <sheetFormatPr defaultColWidth="9" defaultRowHeight="13.5" outlineLevelCol="1"/>
  <cols>
    <col min="1" max="1" width="54" style="166" customWidth="1"/>
    <col min="2" max="2" width="24.875" style="102" customWidth="1"/>
    <col min="3" max="16384" width="9" style="166"/>
  </cols>
  <sheetData>
    <row r="1" ht="36" customHeight="1" spans="1:2">
      <c r="A1" s="179" t="s">
        <v>146</v>
      </c>
      <c r="B1" s="179"/>
    </row>
    <row r="2" spans="1:2">
      <c r="A2" s="46"/>
      <c r="B2" s="180" t="s">
        <v>27</v>
      </c>
    </row>
    <row r="3" s="178" customFormat="1" ht="33.75" customHeight="1" spans="1:2">
      <c r="A3" s="63" t="s">
        <v>147</v>
      </c>
      <c r="B3" s="51" t="s">
        <v>113</v>
      </c>
    </row>
    <row r="4" ht="16.5" customHeight="1" spans="1:2">
      <c r="A4" s="85" t="s">
        <v>148</v>
      </c>
      <c r="B4" s="86">
        <f>SUM(B5,B234,B274,B293,B383,B435,B491,B548,B675,B748,B825,B848,B955,B1013,B1077,B1097,B1127,B1137,B1182,B1202,B1246,B1295,B1298,B1310)</f>
        <v>337787</v>
      </c>
    </row>
    <row r="5" ht="16.5" customHeight="1" spans="1:2">
      <c r="A5" s="173" t="s">
        <v>149</v>
      </c>
      <c r="B5" s="86">
        <f>SUM(B6+B18+B27+B38+B49+B60+B71+B79+B88+B101+B110+B121+B133+B140+B148+B154+B161+B168+B175+B182+B189+B197+B203+B209+B216+B231)</f>
        <v>23034</v>
      </c>
    </row>
    <row r="6" ht="16.5" customHeight="1" spans="1:2">
      <c r="A6" s="173" t="s">
        <v>150</v>
      </c>
      <c r="B6" s="86">
        <f>SUM(B7:B17)</f>
        <v>837</v>
      </c>
    </row>
    <row r="7" ht="16.5" customHeight="1" spans="1:2">
      <c r="A7" s="171" t="s">
        <v>151</v>
      </c>
      <c r="B7" s="86">
        <v>435</v>
      </c>
    </row>
    <row r="8" ht="16.5" customHeight="1" spans="1:2">
      <c r="A8" s="171" t="s">
        <v>152</v>
      </c>
      <c r="B8" s="129">
        <v>51</v>
      </c>
    </row>
    <row r="9" ht="16.5" customHeight="1" spans="1:2">
      <c r="A9" s="181" t="s">
        <v>153</v>
      </c>
      <c r="B9" s="86">
        <v>0</v>
      </c>
    </row>
    <row r="10" ht="16.5" customHeight="1" spans="1:2">
      <c r="A10" s="171" t="s">
        <v>154</v>
      </c>
      <c r="B10" s="133">
        <v>26</v>
      </c>
    </row>
    <row r="11" ht="16.5" customHeight="1" spans="1:2">
      <c r="A11" s="171" t="s">
        <v>155</v>
      </c>
      <c r="B11" s="86">
        <v>5</v>
      </c>
    </row>
    <row r="12" ht="16.5" customHeight="1" spans="1:2">
      <c r="A12" s="171" t="s">
        <v>156</v>
      </c>
      <c r="B12" s="86">
        <v>7</v>
      </c>
    </row>
    <row r="13" ht="16.5" customHeight="1" spans="1:2">
      <c r="A13" s="171" t="s">
        <v>157</v>
      </c>
      <c r="B13" s="86">
        <v>0</v>
      </c>
    </row>
    <row r="14" ht="16.5" customHeight="1" spans="1:2">
      <c r="A14" s="171" t="s">
        <v>158</v>
      </c>
      <c r="B14" s="86">
        <v>72</v>
      </c>
    </row>
    <row r="15" ht="16.5" customHeight="1" spans="1:2">
      <c r="A15" s="171" t="s">
        <v>159</v>
      </c>
      <c r="B15" s="86">
        <v>0</v>
      </c>
    </row>
    <row r="16" ht="16.5" customHeight="1" spans="1:2">
      <c r="A16" s="171" t="s">
        <v>160</v>
      </c>
      <c r="B16" s="86">
        <v>0</v>
      </c>
    </row>
    <row r="17" ht="16.5" customHeight="1" spans="1:2">
      <c r="A17" s="171" t="s">
        <v>161</v>
      </c>
      <c r="B17" s="86">
        <v>241</v>
      </c>
    </row>
    <row r="18" ht="16.5" customHeight="1" spans="1:2">
      <c r="A18" s="173" t="s">
        <v>162</v>
      </c>
      <c r="B18" s="86">
        <f>SUM(B19:B26)</f>
        <v>596</v>
      </c>
    </row>
    <row r="19" ht="16.5" customHeight="1" spans="1:2">
      <c r="A19" s="171" t="s">
        <v>151</v>
      </c>
      <c r="B19" s="86">
        <v>558</v>
      </c>
    </row>
    <row r="20" ht="16.5" customHeight="1" spans="1:2">
      <c r="A20" s="171" t="s">
        <v>152</v>
      </c>
      <c r="B20" s="86">
        <v>0</v>
      </c>
    </row>
    <row r="21" ht="16.5" customHeight="1" spans="1:2">
      <c r="A21" s="171" t="s">
        <v>153</v>
      </c>
      <c r="B21" s="86">
        <v>0</v>
      </c>
    </row>
    <row r="22" ht="16.5" customHeight="1" spans="1:2">
      <c r="A22" s="171" t="s">
        <v>163</v>
      </c>
      <c r="B22" s="86">
        <v>31</v>
      </c>
    </row>
    <row r="23" ht="16.5" customHeight="1" spans="1:2">
      <c r="A23" s="171" t="s">
        <v>164</v>
      </c>
      <c r="B23" s="86">
        <v>0</v>
      </c>
    </row>
    <row r="24" ht="16.5" customHeight="1" spans="1:2">
      <c r="A24" s="171" t="s">
        <v>165</v>
      </c>
      <c r="B24" s="86">
        <v>4</v>
      </c>
    </row>
    <row r="25" ht="16.5" customHeight="1" spans="1:2">
      <c r="A25" s="171" t="s">
        <v>160</v>
      </c>
      <c r="B25" s="86">
        <v>2</v>
      </c>
    </row>
    <row r="26" ht="16.5" customHeight="1" spans="1:2">
      <c r="A26" s="171" t="s">
        <v>166</v>
      </c>
      <c r="B26" s="86">
        <v>1</v>
      </c>
    </row>
    <row r="27" ht="16.5" customHeight="1" spans="1:2">
      <c r="A27" s="173" t="s">
        <v>167</v>
      </c>
      <c r="B27" s="86">
        <f>SUM(B28:B37)</f>
        <v>8794</v>
      </c>
    </row>
    <row r="28" ht="16.5" customHeight="1" spans="1:2">
      <c r="A28" s="171" t="s">
        <v>151</v>
      </c>
      <c r="B28" s="86">
        <v>6825</v>
      </c>
    </row>
    <row r="29" ht="16.5" customHeight="1" spans="1:2">
      <c r="A29" s="171" t="s">
        <v>152</v>
      </c>
      <c r="B29" s="86">
        <v>17</v>
      </c>
    </row>
    <row r="30" ht="16.5" customHeight="1" spans="1:2">
      <c r="A30" s="171" t="s">
        <v>153</v>
      </c>
      <c r="B30" s="86">
        <v>512</v>
      </c>
    </row>
    <row r="31" ht="16.5" customHeight="1" spans="1:2">
      <c r="A31" s="171" t="s">
        <v>168</v>
      </c>
      <c r="B31" s="86">
        <v>0</v>
      </c>
    </row>
    <row r="32" ht="16.5" customHeight="1" spans="1:2">
      <c r="A32" s="171" t="s">
        <v>169</v>
      </c>
      <c r="B32" s="86">
        <v>127</v>
      </c>
    </row>
    <row r="33" ht="16.5" customHeight="1" spans="1:2">
      <c r="A33" s="171" t="s">
        <v>170</v>
      </c>
      <c r="B33" s="86">
        <v>1081</v>
      </c>
    </row>
    <row r="34" ht="16.5" customHeight="1" spans="1:2">
      <c r="A34" s="171" t="s">
        <v>171</v>
      </c>
      <c r="B34" s="86">
        <v>130</v>
      </c>
    </row>
    <row r="35" ht="16.5" customHeight="1" spans="1:2">
      <c r="A35" s="171" t="s">
        <v>172</v>
      </c>
      <c r="B35" s="86">
        <v>0</v>
      </c>
    </row>
    <row r="36" ht="16.5" customHeight="1" spans="1:2">
      <c r="A36" s="171" t="s">
        <v>160</v>
      </c>
      <c r="B36" s="86">
        <v>64</v>
      </c>
    </row>
    <row r="37" ht="16.5" customHeight="1" spans="1:2">
      <c r="A37" s="171" t="s">
        <v>173</v>
      </c>
      <c r="B37" s="86">
        <v>38</v>
      </c>
    </row>
    <row r="38" ht="16.5" customHeight="1" spans="1:2">
      <c r="A38" s="173" t="s">
        <v>174</v>
      </c>
      <c r="B38" s="86">
        <f>SUM(B39:B48)</f>
        <v>771</v>
      </c>
    </row>
    <row r="39" ht="16.5" customHeight="1" spans="1:2">
      <c r="A39" s="171" t="s">
        <v>151</v>
      </c>
      <c r="B39" s="86">
        <v>318</v>
      </c>
    </row>
    <row r="40" ht="16.5" customHeight="1" spans="1:2">
      <c r="A40" s="171" t="s">
        <v>152</v>
      </c>
      <c r="B40" s="86">
        <v>0</v>
      </c>
    </row>
    <row r="41" ht="16.5" customHeight="1" spans="1:2">
      <c r="A41" s="171" t="s">
        <v>153</v>
      </c>
      <c r="B41" s="86">
        <v>0</v>
      </c>
    </row>
    <row r="42" ht="16.5" customHeight="1" spans="1:2">
      <c r="A42" s="171" t="s">
        <v>175</v>
      </c>
      <c r="B42" s="86">
        <v>0</v>
      </c>
    </row>
    <row r="43" ht="16.5" customHeight="1" spans="1:2">
      <c r="A43" s="171" t="s">
        <v>176</v>
      </c>
      <c r="B43" s="86">
        <v>0</v>
      </c>
    </row>
    <row r="44" ht="16.5" customHeight="1" spans="1:2">
      <c r="A44" s="171" t="s">
        <v>177</v>
      </c>
      <c r="B44" s="86">
        <v>0</v>
      </c>
    </row>
    <row r="45" ht="16.5" customHeight="1" spans="1:2">
      <c r="A45" s="171" t="s">
        <v>178</v>
      </c>
      <c r="B45" s="86">
        <v>0</v>
      </c>
    </row>
    <row r="46" ht="16.5" customHeight="1" spans="1:2">
      <c r="A46" s="171" t="s">
        <v>179</v>
      </c>
      <c r="B46" s="86">
        <v>0</v>
      </c>
    </row>
    <row r="47" ht="16.5" customHeight="1" spans="1:2">
      <c r="A47" s="171" t="s">
        <v>160</v>
      </c>
      <c r="B47" s="86">
        <v>30</v>
      </c>
    </row>
    <row r="48" ht="16.5" customHeight="1" spans="1:2">
      <c r="A48" s="171" t="s">
        <v>180</v>
      </c>
      <c r="B48" s="86">
        <v>423</v>
      </c>
    </row>
    <row r="49" ht="16.5" customHeight="1" spans="1:2">
      <c r="A49" s="173" t="s">
        <v>181</v>
      </c>
      <c r="B49" s="86">
        <f>SUM(B50:B59)</f>
        <v>341</v>
      </c>
    </row>
    <row r="50" ht="16.5" customHeight="1" spans="1:2">
      <c r="A50" s="171" t="s">
        <v>151</v>
      </c>
      <c r="B50" s="86">
        <v>269</v>
      </c>
    </row>
    <row r="51" ht="16.5" customHeight="1" spans="1:2">
      <c r="A51" s="171" t="s">
        <v>152</v>
      </c>
      <c r="B51" s="86">
        <v>0</v>
      </c>
    </row>
    <row r="52" ht="16.5" customHeight="1" spans="1:2">
      <c r="A52" s="171" t="s">
        <v>153</v>
      </c>
      <c r="B52" s="86">
        <v>0</v>
      </c>
    </row>
    <row r="53" ht="16.5" customHeight="1" spans="1:2">
      <c r="A53" s="171" t="s">
        <v>182</v>
      </c>
      <c r="B53" s="86">
        <v>0</v>
      </c>
    </row>
    <row r="54" ht="16.5" customHeight="1" spans="1:2">
      <c r="A54" s="171" t="s">
        <v>183</v>
      </c>
      <c r="B54" s="86">
        <v>37</v>
      </c>
    </row>
    <row r="55" ht="16.5" customHeight="1" spans="1:2">
      <c r="A55" s="171" t="s">
        <v>184</v>
      </c>
      <c r="B55" s="86">
        <v>24</v>
      </c>
    </row>
    <row r="56" ht="16.5" customHeight="1" spans="1:2">
      <c r="A56" s="171" t="s">
        <v>185</v>
      </c>
      <c r="B56" s="86">
        <v>0</v>
      </c>
    </row>
    <row r="57" ht="16.5" customHeight="1" spans="1:2">
      <c r="A57" s="171" t="s">
        <v>186</v>
      </c>
      <c r="B57" s="86">
        <v>11</v>
      </c>
    </row>
    <row r="58" ht="16.5" customHeight="1" spans="1:2">
      <c r="A58" s="171" t="s">
        <v>160</v>
      </c>
      <c r="B58" s="86">
        <v>0</v>
      </c>
    </row>
    <row r="59" ht="16.5" customHeight="1" spans="1:2">
      <c r="A59" s="171" t="s">
        <v>187</v>
      </c>
      <c r="B59" s="86">
        <v>0</v>
      </c>
    </row>
    <row r="60" ht="16.5" customHeight="1" spans="1:2">
      <c r="A60" s="173" t="s">
        <v>188</v>
      </c>
      <c r="B60" s="86">
        <f>SUM(B61:B70)</f>
        <v>1656</v>
      </c>
    </row>
    <row r="61" ht="16.5" customHeight="1" spans="1:2">
      <c r="A61" s="171" t="s">
        <v>151</v>
      </c>
      <c r="B61" s="86">
        <v>1440</v>
      </c>
    </row>
    <row r="62" ht="16.5" customHeight="1" spans="1:2">
      <c r="A62" s="171" t="s">
        <v>152</v>
      </c>
      <c r="B62" s="86">
        <v>30</v>
      </c>
    </row>
    <row r="63" ht="16.5" customHeight="1" spans="1:2">
      <c r="A63" s="171" t="s">
        <v>153</v>
      </c>
      <c r="B63" s="86">
        <v>0</v>
      </c>
    </row>
    <row r="64" ht="16.5" customHeight="1" spans="1:2">
      <c r="A64" s="171" t="s">
        <v>189</v>
      </c>
      <c r="B64" s="86">
        <v>0</v>
      </c>
    </row>
    <row r="65" ht="16.5" customHeight="1" spans="1:2">
      <c r="A65" s="171" t="s">
        <v>190</v>
      </c>
      <c r="B65" s="86">
        <v>32</v>
      </c>
    </row>
    <row r="66" ht="16.5" customHeight="1" spans="1:2">
      <c r="A66" s="171" t="s">
        <v>191</v>
      </c>
      <c r="B66" s="86">
        <v>0</v>
      </c>
    </row>
    <row r="67" ht="16.5" customHeight="1" spans="1:2">
      <c r="A67" s="171" t="s">
        <v>192</v>
      </c>
      <c r="B67" s="86">
        <v>40</v>
      </c>
    </row>
    <row r="68" ht="16.5" customHeight="1" spans="1:2">
      <c r="A68" s="171" t="s">
        <v>193</v>
      </c>
      <c r="B68" s="86">
        <v>7</v>
      </c>
    </row>
    <row r="69" ht="16.5" customHeight="1" spans="1:2">
      <c r="A69" s="171" t="s">
        <v>160</v>
      </c>
      <c r="B69" s="86">
        <v>79</v>
      </c>
    </row>
    <row r="70" ht="16.5" customHeight="1" spans="1:2">
      <c r="A70" s="171" t="s">
        <v>194</v>
      </c>
      <c r="B70" s="86">
        <v>28</v>
      </c>
    </row>
    <row r="71" ht="16.5" customHeight="1" spans="1:2">
      <c r="A71" s="173" t="s">
        <v>195</v>
      </c>
      <c r="B71" s="86">
        <f>SUM(B72:B78)</f>
        <v>627</v>
      </c>
    </row>
    <row r="72" ht="16.5" customHeight="1" spans="1:2">
      <c r="A72" s="171" t="s">
        <v>151</v>
      </c>
      <c r="B72" s="86">
        <v>0</v>
      </c>
    </row>
    <row r="73" ht="16.5" customHeight="1" spans="1:2">
      <c r="A73" s="171" t="s">
        <v>152</v>
      </c>
      <c r="B73" s="86">
        <v>0</v>
      </c>
    </row>
    <row r="74" ht="16.5" customHeight="1" spans="1:2">
      <c r="A74" s="171" t="s">
        <v>153</v>
      </c>
      <c r="B74" s="86">
        <v>0</v>
      </c>
    </row>
    <row r="75" ht="16.5" customHeight="1" spans="1:2">
      <c r="A75" s="171" t="s">
        <v>192</v>
      </c>
      <c r="B75" s="86">
        <v>0</v>
      </c>
    </row>
    <row r="76" ht="16.5" customHeight="1" spans="1:2">
      <c r="A76" s="171" t="s">
        <v>196</v>
      </c>
      <c r="B76" s="86">
        <v>0</v>
      </c>
    </row>
    <row r="77" ht="16.5" customHeight="1" spans="1:2">
      <c r="A77" s="171" t="s">
        <v>160</v>
      </c>
      <c r="B77" s="86">
        <v>0</v>
      </c>
    </row>
    <row r="78" ht="16.5" customHeight="1" spans="1:2">
      <c r="A78" s="171" t="s">
        <v>197</v>
      </c>
      <c r="B78" s="86">
        <v>627</v>
      </c>
    </row>
    <row r="79" ht="16.5" customHeight="1" spans="1:2">
      <c r="A79" s="173" t="s">
        <v>198</v>
      </c>
      <c r="B79" s="86">
        <f>SUM(B80:B87)</f>
        <v>229</v>
      </c>
    </row>
    <row r="80" ht="16.5" customHeight="1" spans="1:2">
      <c r="A80" s="171" t="s">
        <v>151</v>
      </c>
      <c r="B80" s="86">
        <v>210</v>
      </c>
    </row>
    <row r="81" ht="16.5" customHeight="1" spans="1:2">
      <c r="A81" s="171" t="s">
        <v>152</v>
      </c>
      <c r="B81" s="86">
        <v>0</v>
      </c>
    </row>
    <row r="82" ht="16.5" customHeight="1" spans="1:2">
      <c r="A82" s="171" t="s">
        <v>153</v>
      </c>
      <c r="B82" s="86">
        <v>0</v>
      </c>
    </row>
    <row r="83" ht="16.5" customHeight="1" spans="1:2">
      <c r="A83" s="171" t="s">
        <v>199</v>
      </c>
      <c r="B83" s="86">
        <v>17</v>
      </c>
    </row>
    <row r="84" ht="16.5" customHeight="1" spans="1:2">
      <c r="A84" s="171" t="s">
        <v>200</v>
      </c>
      <c r="B84" s="86">
        <v>0</v>
      </c>
    </row>
    <row r="85" ht="16.5" customHeight="1" spans="1:2">
      <c r="A85" s="171" t="s">
        <v>192</v>
      </c>
      <c r="B85" s="86">
        <v>0</v>
      </c>
    </row>
    <row r="86" ht="16.5" customHeight="1" spans="1:2">
      <c r="A86" s="171" t="s">
        <v>160</v>
      </c>
      <c r="B86" s="86">
        <v>0</v>
      </c>
    </row>
    <row r="87" ht="16.5" customHeight="1" spans="1:2">
      <c r="A87" s="171" t="s">
        <v>201</v>
      </c>
      <c r="B87" s="86">
        <v>2</v>
      </c>
    </row>
    <row r="88" ht="16.5" customHeight="1" spans="1:2">
      <c r="A88" s="173" t="s">
        <v>202</v>
      </c>
      <c r="B88" s="86">
        <f>SUM(B89:B100)</f>
        <v>0</v>
      </c>
    </row>
    <row r="89" ht="16.5" customHeight="1" spans="1:2">
      <c r="A89" s="171" t="s">
        <v>151</v>
      </c>
      <c r="B89" s="86">
        <v>0</v>
      </c>
    </row>
    <row r="90" ht="16.5" customHeight="1" spans="1:2">
      <c r="A90" s="171" t="s">
        <v>152</v>
      </c>
      <c r="B90" s="86">
        <v>0</v>
      </c>
    </row>
    <row r="91" ht="16.5" customHeight="1" spans="1:2">
      <c r="A91" s="171" t="s">
        <v>153</v>
      </c>
      <c r="B91" s="86">
        <v>0</v>
      </c>
    </row>
    <row r="92" ht="16.5" customHeight="1" spans="1:2">
      <c r="A92" s="171" t="s">
        <v>203</v>
      </c>
      <c r="B92" s="86">
        <v>0</v>
      </c>
    </row>
    <row r="93" ht="16.5" customHeight="1" spans="1:2">
      <c r="A93" s="171" t="s">
        <v>204</v>
      </c>
      <c r="B93" s="86">
        <v>0</v>
      </c>
    </row>
    <row r="94" ht="16.5" customHeight="1" spans="1:2">
      <c r="A94" s="171" t="s">
        <v>192</v>
      </c>
      <c r="B94" s="86">
        <v>0</v>
      </c>
    </row>
    <row r="95" ht="16.5" customHeight="1" spans="1:2">
      <c r="A95" s="171" t="s">
        <v>205</v>
      </c>
      <c r="B95" s="86">
        <v>0</v>
      </c>
    </row>
    <row r="96" ht="16.5" customHeight="1" spans="1:2">
      <c r="A96" s="171" t="s">
        <v>206</v>
      </c>
      <c r="B96" s="86">
        <v>0</v>
      </c>
    </row>
    <row r="97" ht="16.5" customHeight="1" spans="1:2">
      <c r="A97" s="171" t="s">
        <v>207</v>
      </c>
      <c r="B97" s="86">
        <v>0</v>
      </c>
    </row>
    <row r="98" ht="16.5" customHeight="1" spans="1:2">
      <c r="A98" s="171" t="s">
        <v>208</v>
      </c>
      <c r="B98" s="86">
        <v>0</v>
      </c>
    </row>
    <row r="99" ht="16.5" customHeight="1" spans="1:2">
      <c r="A99" s="171" t="s">
        <v>160</v>
      </c>
      <c r="B99" s="86">
        <v>0</v>
      </c>
    </row>
    <row r="100" ht="16.5" customHeight="1" spans="1:2">
      <c r="A100" s="171" t="s">
        <v>209</v>
      </c>
      <c r="B100" s="86">
        <v>0</v>
      </c>
    </row>
    <row r="101" ht="16.5" customHeight="1" spans="1:2">
      <c r="A101" s="173" t="s">
        <v>210</v>
      </c>
      <c r="B101" s="86">
        <f>SUM(B102:B109)</f>
        <v>1153</v>
      </c>
    </row>
    <row r="102" ht="16.5" customHeight="1" spans="1:2">
      <c r="A102" s="171" t="s">
        <v>151</v>
      </c>
      <c r="B102" s="86">
        <v>1121</v>
      </c>
    </row>
    <row r="103" ht="16.5" customHeight="1" spans="1:2">
      <c r="A103" s="171" t="s">
        <v>152</v>
      </c>
      <c r="B103" s="86">
        <v>2</v>
      </c>
    </row>
    <row r="104" ht="16.5" customHeight="1" spans="1:2">
      <c r="A104" s="171" t="s">
        <v>153</v>
      </c>
      <c r="B104" s="86">
        <v>0</v>
      </c>
    </row>
    <row r="105" ht="16.5" customHeight="1" spans="1:2">
      <c r="A105" s="171" t="s">
        <v>211</v>
      </c>
      <c r="B105" s="86">
        <v>0</v>
      </c>
    </row>
    <row r="106" ht="16.5" customHeight="1" spans="1:2">
      <c r="A106" s="171" t="s">
        <v>212</v>
      </c>
      <c r="B106" s="86">
        <v>0</v>
      </c>
    </row>
    <row r="107" ht="16.5" customHeight="1" spans="1:2">
      <c r="A107" s="171" t="s">
        <v>213</v>
      </c>
      <c r="B107" s="86">
        <v>0</v>
      </c>
    </row>
    <row r="108" ht="16.5" customHeight="1" spans="1:2">
      <c r="A108" s="171" t="s">
        <v>160</v>
      </c>
      <c r="B108" s="86">
        <v>2</v>
      </c>
    </row>
    <row r="109" ht="16.5" customHeight="1" spans="1:2">
      <c r="A109" s="171" t="s">
        <v>214</v>
      </c>
      <c r="B109" s="86">
        <v>28</v>
      </c>
    </row>
    <row r="110" ht="16.5" customHeight="1" spans="1:2">
      <c r="A110" s="173" t="s">
        <v>215</v>
      </c>
      <c r="B110" s="86">
        <f>SUM(B111:B120)</f>
        <v>380</v>
      </c>
    </row>
    <row r="111" ht="16.5" customHeight="1" spans="1:2">
      <c r="A111" s="171" t="s">
        <v>151</v>
      </c>
      <c r="B111" s="86">
        <v>342</v>
      </c>
    </row>
    <row r="112" ht="16.5" customHeight="1" spans="1:2">
      <c r="A112" s="171" t="s">
        <v>152</v>
      </c>
      <c r="B112" s="86">
        <v>11</v>
      </c>
    </row>
    <row r="113" ht="16.5" customHeight="1" spans="1:2">
      <c r="A113" s="171" t="s">
        <v>153</v>
      </c>
      <c r="B113" s="86">
        <v>0</v>
      </c>
    </row>
    <row r="114" ht="16.5" customHeight="1" spans="1:2">
      <c r="A114" s="171" t="s">
        <v>216</v>
      </c>
      <c r="B114" s="86">
        <v>0</v>
      </c>
    </row>
    <row r="115" ht="16.5" customHeight="1" spans="1:2">
      <c r="A115" s="171" t="s">
        <v>217</v>
      </c>
      <c r="B115" s="86">
        <v>0</v>
      </c>
    </row>
    <row r="116" ht="16.5" customHeight="1" spans="1:2">
      <c r="A116" s="171" t="s">
        <v>218</v>
      </c>
      <c r="B116" s="86">
        <v>0</v>
      </c>
    </row>
    <row r="117" ht="16.5" customHeight="1" spans="1:2">
      <c r="A117" s="171" t="s">
        <v>219</v>
      </c>
      <c r="B117" s="86">
        <v>0</v>
      </c>
    </row>
    <row r="118" ht="16.5" customHeight="1" spans="1:2">
      <c r="A118" s="171" t="s">
        <v>220</v>
      </c>
      <c r="B118" s="86">
        <v>13</v>
      </c>
    </row>
    <row r="119" ht="16.5" customHeight="1" spans="1:2">
      <c r="A119" s="171" t="s">
        <v>160</v>
      </c>
      <c r="B119" s="86">
        <v>14</v>
      </c>
    </row>
    <row r="120" ht="16.5" customHeight="1" spans="1:2">
      <c r="A120" s="171" t="s">
        <v>221</v>
      </c>
      <c r="B120" s="86">
        <v>0</v>
      </c>
    </row>
    <row r="121" ht="16.5" customHeight="1" spans="1:2">
      <c r="A121" s="173" t="s">
        <v>222</v>
      </c>
      <c r="B121" s="86">
        <f>SUM(B122:B132)</f>
        <v>0</v>
      </c>
    </row>
    <row r="122" ht="16.5" customHeight="1" spans="1:2">
      <c r="A122" s="171" t="s">
        <v>151</v>
      </c>
      <c r="B122" s="86">
        <v>0</v>
      </c>
    </row>
    <row r="123" ht="16.5" customHeight="1" spans="1:2">
      <c r="A123" s="171" t="s">
        <v>152</v>
      </c>
      <c r="B123" s="86">
        <v>0</v>
      </c>
    </row>
    <row r="124" ht="16.5" customHeight="1" spans="1:2">
      <c r="A124" s="171" t="s">
        <v>153</v>
      </c>
      <c r="B124" s="86">
        <v>0</v>
      </c>
    </row>
    <row r="125" ht="16.5" customHeight="1" spans="1:2">
      <c r="A125" s="171" t="s">
        <v>223</v>
      </c>
      <c r="B125" s="86">
        <v>0</v>
      </c>
    </row>
    <row r="126" ht="16.5" customHeight="1" spans="1:2">
      <c r="A126" s="171" t="s">
        <v>224</v>
      </c>
      <c r="B126" s="86">
        <v>0</v>
      </c>
    </row>
    <row r="127" ht="16.5" customHeight="1" spans="1:2">
      <c r="A127" s="171" t="s">
        <v>225</v>
      </c>
      <c r="B127" s="86">
        <v>0</v>
      </c>
    </row>
    <row r="128" ht="16.5" customHeight="1" spans="1:2">
      <c r="A128" s="171" t="s">
        <v>226</v>
      </c>
      <c r="B128" s="86">
        <v>0</v>
      </c>
    </row>
    <row r="129" ht="16.5" customHeight="1" spans="1:2">
      <c r="A129" s="171" t="s">
        <v>227</v>
      </c>
      <c r="B129" s="86">
        <v>0</v>
      </c>
    </row>
    <row r="130" ht="16.5" customHeight="1" spans="1:2">
      <c r="A130" s="171" t="s">
        <v>228</v>
      </c>
      <c r="B130" s="86">
        <v>0</v>
      </c>
    </row>
    <row r="131" ht="16.5" customHeight="1" spans="1:2">
      <c r="A131" s="171" t="s">
        <v>160</v>
      </c>
      <c r="B131" s="86">
        <v>0</v>
      </c>
    </row>
    <row r="132" ht="16.5" customHeight="1" spans="1:2">
      <c r="A132" s="171" t="s">
        <v>229</v>
      </c>
      <c r="B132" s="86">
        <v>0</v>
      </c>
    </row>
    <row r="133" ht="16.5" customHeight="1" spans="1:2">
      <c r="A133" s="173" t="s">
        <v>230</v>
      </c>
      <c r="B133" s="86">
        <f>SUM(B134:B139)</f>
        <v>16</v>
      </c>
    </row>
    <row r="134" ht="16.5" customHeight="1" spans="1:2">
      <c r="A134" s="171" t="s">
        <v>151</v>
      </c>
      <c r="B134" s="86">
        <v>0</v>
      </c>
    </row>
    <row r="135" ht="16.5" customHeight="1" spans="1:2">
      <c r="A135" s="171" t="s">
        <v>152</v>
      </c>
      <c r="B135" s="86">
        <v>0</v>
      </c>
    </row>
    <row r="136" ht="16.5" customHeight="1" spans="1:2">
      <c r="A136" s="171" t="s">
        <v>153</v>
      </c>
      <c r="B136" s="86">
        <v>0</v>
      </c>
    </row>
    <row r="137" ht="16.5" customHeight="1" spans="1:2">
      <c r="A137" s="171" t="s">
        <v>231</v>
      </c>
      <c r="B137" s="86">
        <v>0</v>
      </c>
    </row>
    <row r="138" ht="16.5" customHeight="1" spans="1:2">
      <c r="A138" s="171" t="s">
        <v>160</v>
      </c>
      <c r="B138" s="86">
        <v>0</v>
      </c>
    </row>
    <row r="139" ht="16.5" customHeight="1" spans="1:2">
      <c r="A139" s="171" t="s">
        <v>232</v>
      </c>
      <c r="B139" s="86">
        <v>16</v>
      </c>
    </row>
    <row r="140" ht="16.5" customHeight="1" spans="1:2">
      <c r="A140" s="173" t="s">
        <v>233</v>
      </c>
      <c r="B140" s="86">
        <f>SUM(B141:B147)</f>
        <v>0</v>
      </c>
    </row>
    <row r="141" ht="16.5" customHeight="1" spans="1:2">
      <c r="A141" s="171" t="s">
        <v>151</v>
      </c>
      <c r="B141" s="86">
        <v>0</v>
      </c>
    </row>
    <row r="142" ht="16.5" customHeight="1" spans="1:2">
      <c r="A142" s="171" t="s">
        <v>152</v>
      </c>
      <c r="B142" s="86">
        <v>0</v>
      </c>
    </row>
    <row r="143" ht="16.5" customHeight="1" spans="1:2">
      <c r="A143" s="171" t="s">
        <v>153</v>
      </c>
      <c r="B143" s="86">
        <v>0</v>
      </c>
    </row>
    <row r="144" ht="16.5" customHeight="1" spans="1:2">
      <c r="A144" s="171" t="s">
        <v>234</v>
      </c>
      <c r="B144" s="86">
        <v>0</v>
      </c>
    </row>
    <row r="145" ht="16.5" customHeight="1" spans="1:2">
      <c r="A145" s="171" t="s">
        <v>235</v>
      </c>
      <c r="B145" s="86">
        <v>0</v>
      </c>
    </row>
    <row r="146" ht="16.5" customHeight="1" spans="1:2">
      <c r="A146" s="171" t="s">
        <v>160</v>
      </c>
      <c r="B146" s="86">
        <v>0</v>
      </c>
    </row>
    <row r="147" ht="16.5" customHeight="1" spans="1:2">
      <c r="A147" s="171" t="s">
        <v>236</v>
      </c>
      <c r="B147" s="86">
        <v>0</v>
      </c>
    </row>
    <row r="148" ht="16.5" customHeight="1" spans="1:2">
      <c r="A148" s="173" t="s">
        <v>237</v>
      </c>
      <c r="B148" s="86">
        <f>SUM(B149:B153)</f>
        <v>133</v>
      </c>
    </row>
    <row r="149" ht="16.5" customHeight="1" spans="1:2">
      <c r="A149" s="171" t="s">
        <v>151</v>
      </c>
      <c r="B149" s="86">
        <v>73</v>
      </c>
    </row>
    <row r="150" ht="16.5" customHeight="1" spans="1:2">
      <c r="A150" s="171" t="s">
        <v>152</v>
      </c>
      <c r="B150" s="86">
        <v>0</v>
      </c>
    </row>
    <row r="151" ht="16.5" customHeight="1" spans="1:2">
      <c r="A151" s="171" t="s">
        <v>153</v>
      </c>
      <c r="B151" s="86">
        <v>0</v>
      </c>
    </row>
    <row r="152" ht="16.5" customHeight="1" spans="1:2">
      <c r="A152" s="171" t="s">
        <v>238</v>
      </c>
      <c r="B152" s="86">
        <v>60</v>
      </c>
    </row>
    <row r="153" ht="16.5" customHeight="1" spans="1:2">
      <c r="A153" s="171" t="s">
        <v>239</v>
      </c>
      <c r="B153" s="86">
        <v>0</v>
      </c>
    </row>
    <row r="154" ht="16.5" customHeight="1" spans="1:2">
      <c r="A154" s="173" t="s">
        <v>240</v>
      </c>
      <c r="B154" s="86">
        <f>SUM(B155:B160)</f>
        <v>81</v>
      </c>
    </row>
    <row r="155" ht="16.5" customHeight="1" spans="1:2">
      <c r="A155" s="171" t="s">
        <v>151</v>
      </c>
      <c r="B155" s="86">
        <v>62</v>
      </c>
    </row>
    <row r="156" ht="16.5" customHeight="1" spans="1:2">
      <c r="A156" s="171" t="s">
        <v>152</v>
      </c>
      <c r="B156" s="86">
        <v>4</v>
      </c>
    </row>
    <row r="157" ht="16.5" customHeight="1" spans="1:2">
      <c r="A157" s="171" t="s">
        <v>153</v>
      </c>
      <c r="B157" s="86">
        <v>0</v>
      </c>
    </row>
    <row r="158" ht="16.5" customHeight="1" spans="1:2">
      <c r="A158" s="171" t="s">
        <v>165</v>
      </c>
      <c r="B158" s="86">
        <v>0</v>
      </c>
    </row>
    <row r="159" ht="16.5" customHeight="1" spans="1:2">
      <c r="A159" s="171" t="s">
        <v>160</v>
      </c>
      <c r="B159" s="86">
        <v>0</v>
      </c>
    </row>
    <row r="160" ht="16.5" customHeight="1" spans="1:2">
      <c r="A160" s="171" t="s">
        <v>241</v>
      </c>
      <c r="B160" s="86">
        <v>15</v>
      </c>
    </row>
    <row r="161" ht="16.5" customHeight="1" spans="1:2">
      <c r="A161" s="173" t="s">
        <v>242</v>
      </c>
      <c r="B161" s="86">
        <f>SUM(B162:B167)</f>
        <v>505</v>
      </c>
    </row>
    <row r="162" ht="16.5" customHeight="1" spans="1:2">
      <c r="A162" s="171" t="s">
        <v>151</v>
      </c>
      <c r="B162" s="86">
        <v>217</v>
      </c>
    </row>
    <row r="163" ht="16.5" customHeight="1" spans="1:2">
      <c r="A163" s="171" t="s">
        <v>152</v>
      </c>
      <c r="B163" s="86">
        <v>22</v>
      </c>
    </row>
    <row r="164" ht="16.5" customHeight="1" spans="1:2">
      <c r="A164" s="171" t="s">
        <v>153</v>
      </c>
      <c r="B164" s="86">
        <v>0</v>
      </c>
    </row>
    <row r="165" ht="16.5" customHeight="1" spans="1:2">
      <c r="A165" s="171" t="s">
        <v>243</v>
      </c>
      <c r="B165" s="86">
        <v>0</v>
      </c>
    </row>
    <row r="166" ht="16.5" customHeight="1" spans="1:2">
      <c r="A166" s="171" t="s">
        <v>160</v>
      </c>
      <c r="B166" s="86">
        <v>3</v>
      </c>
    </row>
    <row r="167" ht="16.5" customHeight="1" spans="1:2">
      <c r="A167" s="171" t="s">
        <v>244</v>
      </c>
      <c r="B167" s="86">
        <v>263</v>
      </c>
    </row>
    <row r="168" ht="16.5" customHeight="1" spans="1:2">
      <c r="A168" s="173" t="s">
        <v>245</v>
      </c>
      <c r="B168" s="86">
        <f>SUM(B169:B174)</f>
        <v>665</v>
      </c>
    </row>
    <row r="169" ht="16.5" customHeight="1" spans="1:2">
      <c r="A169" s="171" t="s">
        <v>151</v>
      </c>
      <c r="B169" s="86">
        <v>505</v>
      </c>
    </row>
    <row r="170" ht="16.5" customHeight="1" spans="1:2">
      <c r="A170" s="171" t="s">
        <v>152</v>
      </c>
      <c r="B170" s="86">
        <v>35</v>
      </c>
    </row>
    <row r="171" ht="16.5" customHeight="1" spans="1:2">
      <c r="A171" s="171" t="s">
        <v>153</v>
      </c>
      <c r="B171" s="86">
        <v>0</v>
      </c>
    </row>
    <row r="172" ht="16.5" customHeight="1" spans="1:2">
      <c r="A172" s="171" t="s">
        <v>246</v>
      </c>
      <c r="B172" s="86">
        <v>120</v>
      </c>
    </row>
    <row r="173" ht="16.5" customHeight="1" spans="1:2">
      <c r="A173" s="171" t="s">
        <v>160</v>
      </c>
      <c r="B173" s="86">
        <v>5</v>
      </c>
    </row>
    <row r="174" ht="16.5" customHeight="1" spans="1:2">
      <c r="A174" s="171" t="s">
        <v>247</v>
      </c>
      <c r="B174" s="86">
        <v>0</v>
      </c>
    </row>
    <row r="175" ht="16.5" customHeight="1" spans="1:2">
      <c r="A175" s="173" t="s">
        <v>248</v>
      </c>
      <c r="B175" s="86">
        <f>SUM(B176:B181)</f>
        <v>1062</v>
      </c>
    </row>
    <row r="176" ht="16.5" customHeight="1" spans="1:2">
      <c r="A176" s="171" t="s">
        <v>151</v>
      </c>
      <c r="B176" s="86">
        <v>397</v>
      </c>
    </row>
    <row r="177" ht="16.5" customHeight="1" spans="1:2">
      <c r="A177" s="171" t="s">
        <v>152</v>
      </c>
      <c r="B177" s="86">
        <v>79</v>
      </c>
    </row>
    <row r="178" ht="16.5" customHeight="1" spans="1:2">
      <c r="A178" s="171" t="s">
        <v>153</v>
      </c>
      <c r="B178" s="86">
        <v>0</v>
      </c>
    </row>
    <row r="179" ht="16.5" customHeight="1" spans="1:2">
      <c r="A179" s="171" t="s">
        <v>249</v>
      </c>
      <c r="B179" s="86">
        <v>0</v>
      </c>
    </row>
    <row r="180" ht="16.5" customHeight="1" spans="1:2">
      <c r="A180" s="171" t="s">
        <v>160</v>
      </c>
      <c r="B180" s="86">
        <v>3</v>
      </c>
    </row>
    <row r="181" ht="16.5" customHeight="1" spans="1:2">
      <c r="A181" s="171" t="s">
        <v>250</v>
      </c>
      <c r="B181" s="86">
        <v>583</v>
      </c>
    </row>
    <row r="182" ht="16.5" customHeight="1" spans="1:2">
      <c r="A182" s="173" t="s">
        <v>251</v>
      </c>
      <c r="B182" s="86">
        <f>SUM(B183:B188)</f>
        <v>893</v>
      </c>
    </row>
    <row r="183" ht="16.5" customHeight="1" spans="1:2">
      <c r="A183" s="171" t="s">
        <v>151</v>
      </c>
      <c r="B183" s="86">
        <v>129</v>
      </c>
    </row>
    <row r="184" ht="16.5" customHeight="1" spans="1:2">
      <c r="A184" s="171" t="s">
        <v>152</v>
      </c>
      <c r="B184" s="86">
        <v>90</v>
      </c>
    </row>
    <row r="185" ht="16.5" customHeight="1" spans="1:2">
      <c r="A185" s="171" t="s">
        <v>153</v>
      </c>
      <c r="B185" s="86">
        <v>0</v>
      </c>
    </row>
    <row r="186" ht="16.5" customHeight="1" spans="1:2">
      <c r="A186" s="171" t="s">
        <v>252</v>
      </c>
      <c r="B186" s="86">
        <v>0</v>
      </c>
    </row>
    <row r="187" ht="16.5" customHeight="1" spans="1:2">
      <c r="A187" s="171" t="s">
        <v>160</v>
      </c>
      <c r="B187" s="86">
        <v>209</v>
      </c>
    </row>
    <row r="188" ht="16.5" customHeight="1" spans="1:2">
      <c r="A188" s="171" t="s">
        <v>253</v>
      </c>
      <c r="B188" s="86">
        <v>465</v>
      </c>
    </row>
    <row r="189" ht="16.5" customHeight="1" spans="1:2">
      <c r="A189" s="173" t="s">
        <v>254</v>
      </c>
      <c r="B189" s="86">
        <f>SUM(B190:B196)</f>
        <v>283</v>
      </c>
    </row>
    <row r="190" ht="16.5" customHeight="1" spans="1:2">
      <c r="A190" s="171" t="s">
        <v>151</v>
      </c>
      <c r="B190" s="86">
        <v>268</v>
      </c>
    </row>
    <row r="191" ht="16.5" customHeight="1" spans="1:2">
      <c r="A191" s="171" t="s">
        <v>152</v>
      </c>
      <c r="B191" s="86">
        <v>7</v>
      </c>
    </row>
    <row r="192" ht="16.5" customHeight="1" spans="1:2">
      <c r="A192" s="171" t="s">
        <v>153</v>
      </c>
      <c r="B192" s="86">
        <v>0</v>
      </c>
    </row>
    <row r="193" ht="16.5" customHeight="1" spans="1:2">
      <c r="A193" s="171" t="s">
        <v>255</v>
      </c>
      <c r="B193" s="86">
        <v>0</v>
      </c>
    </row>
    <row r="194" ht="16.5" customHeight="1" spans="1:2">
      <c r="A194" s="171" t="s">
        <v>256</v>
      </c>
      <c r="B194" s="86">
        <v>0</v>
      </c>
    </row>
    <row r="195" ht="16.5" customHeight="1" spans="1:2">
      <c r="A195" s="171" t="s">
        <v>160</v>
      </c>
      <c r="B195" s="86">
        <v>1</v>
      </c>
    </row>
    <row r="196" ht="16.5" customHeight="1" spans="1:2">
      <c r="A196" s="171" t="s">
        <v>257</v>
      </c>
      <c r="B196" s="86">
        <v>7</v>
      </c>
    </row>
    <row r="197" ht="16.5" customHeight="1" spans="1:2">
      <c r="A197" s="173" t="s">
        <v>258</v>
      </c>
      <c r="B197" s="86">
        <f>SUM(B198:B202)</f>
        <v>0</v>
      </c>
    </row>
    <row r="198" ht="16.5" customHeight="1" spans="1:2">
      <c r="A198" s="171" t="s">
        <v>151</v>
      </c>
      <c r="B198" s="86">
        <v>0</v>
      </c>
    </row>
    <row r="199" ht="16.5" customHeight="1" spans="1:2">
      <c r="A199" s="171" t="s">
        <v>152</v>
      </c>
      <c r="B199" s="86">
        <v>0</v>
      </c>
    </row>
    <row r="200" ht="16.5" customHeight="1" spans="1:2">
      <c r="A200" s="171" t="s">
        <v>153</v>
      </c>
      <c r="B200" s="86">
        <v>0</v>
      </c>
    </row>
    <row r="201" ht="16.5" customHeight="1" spans="1:2">
      <c r="A201" s="171" t="s">
        <v>160</v>
      </c>
      <c r="B201" s="86">
        <v>0</v>
      </c>
    </row>
    <row r="202" ht="16.5" customHeight="1" spans="1:2">
      <c r="A202" s="171" t="s">
        <v>259</v>
      </c>
      <c r="B202" s="86">
        <v>0</v>
      </c>
    </row>
    <row r="203" ht="16.5" customHeight="1" spans="1:2">
      <c r="A203" s="173" t="s">
        <v>260</v>
      </c>
      <c r="B203" s="86">
        <f>SUM(B204:B208)</f>
        <v>652</v>
      </c>
    </row>
    <row r="204" ht="16.5" customHeight="1" spans="1:2">
      <c r="A204" s="171" t="s">
        <v>151</v>
      </c>
      <c r="B204" s="86">
        <v>261</v>
      </c>
    </row>
    <row r="205" ht="16.5" customHeight="1" spans="1:2">
      <c r="A205" s="171" t="s">
        <v>152</v>
      </c>
      <c r="B205" s="86">
        <v>5</v>
      </c>
    </row>
    <row r="206" ht="16.5" customHeight="1" spans="1:2">
      <c r="A206" s="171" t="s">
        <v>153</v>
      </c>
      <c r="B206" s="86">
        <v>0</v>
      </c>
    </row>
    <row r="207" ht="16.5" customHeight="1" spans="1:2">
      <c r="A207" s="171" t="s">
        <v>160</v>
      </c>
      <c r="B207" s="86">
        <v>2</v>
      </c>
    </row>
    <row r="208" ht="16.5" customHeight="1" spans="1:2">
      <c r="A208" s="171" t="s">
        <v>261</v>
      </c>
      <c r="B208" s="86">
        <v>384</v>
      </c>
    </row>
    <row r="209" ht="16.5" customHeight="1" spans="1:2">
      <c r="A209" s="173" t="s">
        <v>262</v>
      </c>
      <c r="B209" s="86">
        <f>SUM(B210:B215)</f>
        <v>0</v>
      </c>
    </row>
    <row r="210" ht="16.5" customHeight="1" spans="1:2">
      <c r="A210" s="171" t="s">
        <v>151</v>
      </c>
      <c r="B210" s="86">
        <v>0</v>
      </c>
    </row>
    <row r="211" ht="16.5" customHeight="1" spans="1:2">
      <c r="A211" s="171" t="s">
        <v>152</v>
      </c>
      <c r="B211" s="86">
        <v>0</v>
      </c>
    </row>
    <row r="212" ht="16.5" customHeight="1" spans="1:2">
      <c r="A212" s="171" t="s">
        <v>153</v>
      </c>
      <c r="B212" s="86">
        <v>0</v>
      </c>
    </row>
    <row r="213" ht="16.5" customHeight="1" spans="1:2">
      <c r="A213" s="171" t="s">
        <v>263</v>
      </c>
      <c r="B213" s="86">
        <v>0</v>
      </c>
    </row>
    <row r="214" ht="16.5" customHeight="1" spans="1:2">
      <c r="A214" s="171" t="s">
        <v>160</v>
      </c>
      <c r="B214" s="86">
        <v>0</v>
      </c>
    </row>
    <row r="215" ht="16.5" customHeight="1" spans="1:2">
      <c r="A215" s="171" t="s">
        <v>264</v>
      </c>
      <c r="B215" s="86">
        <v>0</v>
      </c>
    </row>
    <row r="216" ht="16.5" customHeight="1" spans="1:2">
      <c r="A216" s="173" t="s">
        <v>265</v>
      </c>
      <c r="B216" s="86">
        <f>SUM(B217:B230)</f>
        <v>1506</v>
      </c>
    </row>
    <row r="217" ht="16.5" customHeight="1" spans="1:2">
      <c r="A217" s="171" t="s">
        <v>151</v>
      </c>
      <c r="B217" s="86">
        <v>1278</v>
      </c>
    </row>
    <row r="218" ht="16.5" customHeight="1" spans="1:2">
      <c r="A218" s="171" t="s">
        <v>152</v>
      </c>
      <c r="B218" s="86">
        <v>4</v>
      </c>
    </row>
    <row r="219" ht="16.5" customHeight="1" spans="1:2">
      <c r="A219" s="171" t="s">
        <v>153</v>
      </c>
      <c r="B219" s="86">
        <v>0</v>
      </c>
    </row>
    <row r="220" ht="16.5" customHeight="1" spans="1:2">
      <c r="A220" s="171" t="s">
        <v>266</v>
      </c>
      <c r="B220" s="86">
        <v>0</v>
      </c>
    </row>
    <row r="221" ht="16.5" customHeight="1" spans="1:2">
      <c r="A221" s="171" t="s">
        <v>267</v>
      </c>
      <c r="B221" s="86">
        <v>8</v>
      </c>
    </row>
    <row r="222" ht="16.5" customHeight="1" spans="1:2">
      <c r="A222" s="171" t="s">
        <v>192</v>
      </c>
      <c r="B222" s="86">
        <v>0</v>
      </c>
    </row>
    <row r="223" ht="16.5" customHeight="1" spans="1:2">
      <c r="A223" s="171" t="s">
        <v>268</v>
      </c>
      <c r="B223" s="86">
        <v>20</v>
      </c>
    </row>
    <row r="224" ht="16.5" customHeight="1" spans="1:2">
      <c r="A224" s="171" t="s">
        <v>269</v>
      </c>
      <c r="B224" s="86">
        <v>0</v>
      </c>
    </row>
    <row r="225" ht="16.5" customHeight="1" spans="1:2">
      <c r="A225" s="171" t="s">
        <v>270</v>
      </c>
      <c r="B225" s="86">
        <v>0</v>
      </c>
    </row>
    <row r="226" ht="16.5" customHeight="1" spans="1:2">
      <c r="A226" s="171" t="s">
        <v>271</v>
      </c>
      <c r="B226" s="86">
        <v>0</v>
      </c>
    </row>
    <row r="227" ht="16.5" customHeight="1" spans="1:2">
      <c r="A227" s="171" t="s">
        <v>272</v>
      </c>
      <c r="B227" s="86">
        <v>1</v>
      </c>
    </row>
    <row r="228" ht="16.5" customHeight="1" spans="1:2">
      <c r="A228" s="171" t="s">
        <v>273</v>
      </c>
      <c r="B228" s="86">
        <v>24</v>
      </c>
    </row>
    <row r="229" ht="16.5" customHeight="1" spans="1:2">
      <c r="A229" s="171" t="s">
        <v>160</v>
      </c>
      <c r="B229" s="86">
        <v>142</v>
      </c>
    </row>
    <row r="230" ht="16.5" customHeight="1" spans="1:2">
      <c r="A230" s="171" t="s">
        <v>274</v>
      </c>
      <c r="B230" s="86">
        <v>29</v>
      </c>
    </row>
    <row r="231" ht="16.5" customHeight="1" spans="1:2">
      <c r="A231" s="173" t="s">
        <v>275</v>
      </c>
      <c r="B231" s="86">
        <f>SUM(B232:B233)</f>
        <v>1854</v>
      </c>
    </row>
    <row r="232" ht="16.5" customHeight="1" spans="1:2">
      <c r="A232" s="171" t="s">
        <v>276</v>
      </c>
      <c r="B232" s="86">
        <v>0</v>
      </c>
    </row>
    <row r="233" ht="16.5" customHeight="1" spans="1:2">
      <c r="A233" s="171" t="s">
        <v>277</v>
      </c>
      <c r="B233" s="86">
        <v>1854</v>
      </c>
    </row>
    <row r="234" ht="16.5" customHeight="1" spans="1:2">
      <c r="A234" s="173" t="s">
        <v>278</v>
      </c>
      <c r="B234" s="86">
        <f>SUM(B235,B242,B245,B248,B254,B259,B261,B266,B272)</f>
        <v>0</v>
      </c>
    </row>
    <row r="235" ht="16.5" customHeight="1" spans="1:2">
      <c r="A235" s="173" t="s">
        <v>279</v>
      </c>
      <c r="B235" s="86">
        <f>SUM(B236:B241)</f>
        <v>0</v>
      </c>
    </row>
    <row r="236" ht="16.5" customHeight="1" spans="1:2">
      <c r="A236" s="171" t="s">
        <v>151</v>
      </c>
      <c r="B236" s="86">
        <v>0</v>
      </c>
    </row>
    <row r="237" ht="16.5" customHeight="1" spans="1:2">
      <c r="A237" s="171" t="s">
        <v>152</v>
      </c>
      <c r="B237" s="86">
        <v>0</v>
      </c>
    </row>
    <row r="238" ht="16.5" customHeight="1" spans="1:2">
      <c r="A238" s="171" t="s">
        <v>153</v>
      </c>
      <c r="B238" s="86">
        <v>0</v>
      </c>
    </row>
    <row r="239" ht="16.5" customHeight="1" spans="1:2">
      <c r="A239" s="171" t="s">
        <v>246</v>
      </c>
      <c r="B239" s="86">
        <v>0</v>
      </c>
    </row>
    <row r="240" ht="16.5" customHeight="1" spans="1:2">
      <c r="A240" s="171" t="s">
        <v>160</v>
      </c>
      <c r="B240" s="86">
        <v>0</v>
      </c>
    </row>
    <row r="241" ht="16.5" customHeight="1" spans="1:2">
      <c r="A241" s="171" t="s">
        <v>280</v>
      </c>
      <c r="B241" s="86">
        <v>0</v>
      </c>
    </row>
    <row r="242" ht="16.5" customHeight="1" spans="1:2">
      <c r="A242" s="173" t="s">
        <v>281</v>
      </c>
      <c r="B242" s="86">
        <f>SUM(B243:B244)</f>
        <v>0</v>
      </c>
    </row>
    <row r="243" ht="16.5" customHeight="1" spans="1:2">
      <c r="A243" s="171" t="s">
        <v>282</v>
      </c>
      <c r="B243" s="86">
        <v>0</v>
      </c>
    </row>
    <row r="244" ht="16.5" customHeight="1" spans="1:2">
      <c r="A244" s="171" t="s">
        <v>283</v>
      </c>
      <c r="B244" s="86">
        <v>0</v>
      </c>
    </row>
    <row r="245" ht="16.5" customHeight="1" spans="1:2">
      <c r="A245" s="173" t="s">
        <v>284</v>
      </c>
      <c r="B245" s="86">
        <f>SUM(B246:B247)</f>
        <v>0</v>
      </c>
    </row>
    <row r="246" ht="16.5" customHeight="1" spans="1:2">
      <c r="A246" s="171" t="s">
        <v>285</v>
      </c>
      <c r="B246" s="86">
        <v>0</v>
      </c>
    </row>
    <row r="247" ht="16.5" customHeight="1" spans="1:2">
      <c r="A247" s="171" t="s">
        <v>286</v>
      </c>
      <c r="B247" s="86">
        <v>0</v>
      </c>
    </row>
    <row r="248" ht="16.5" customHeight="1" spans="1:2">
      <c r="A248" s="173" t="s">
        <v>287</v>
      </c>
      <c r="B248" s="86">
        <f>SUM(B249:B253)</f>
        <v>0</v>
      </c>
    </row>
    <row r="249" ht="16.5" customHeight="1" spans="1:2">
      <c r="A249" s="171" t="s">
        <v>288</v>
      </c>
      <c r="B249" s="86">
        <v>0</v>
      </c>
    </row>
    <row r="250" ht="16.5" customHeight="1" spans="1:2">
      <c r="A250" s="171" t="s">
        <v>289</v>
      </c>
      <c r="B250" s="86">
        <v>0</v>
      </c>
    </row>
    <row r="251" ht="16.5" customHeight="1" spans="1:2">
      <c r="A251" s="171" t="s">
        <v>290</v>
      </c>
      <c r="B251" s="86">
        <v>0</v>
      </c>
    </row>
    <row r="252" ht="16.5" customHeight="1" spans="1:2">
      <c r="A252" s="171" t="s">
        <v>291</v>
      </c>
      <c r="B252" s="86">
        <v>0</v>
      </c>
    </row>
    <row r="253" ht="16.5" customHeight="1" spans="1:2">
      <c r="A253" s="171" t="s">
        <v>292</v>
      </c>
      <c r="B253" s="86">
        <v>0</v>
      </c>
    </row>
    <row r="254" ht="16.5" customHeight="1" spans="1:2">
      <c r="A254" s="173" t="s">
        <v>293</v>
      </c>
      <c r="B254" s="86">
        <f>SUM(B255:B258)</f>
        <v>0</v>
      </c>
    </row>
    <row r="255" ht="16.5" customHeight="1" spans="1:2">
      <c r="A255" s="171" t="s">
        <v>294</v>
      </c>
      <c r="B255" s="86">
        <v>0</v>
      </c>
    </row>
    <row r="256" ht="16.5" customHeight="1" spans="1:2">
      <c r="A256" s="171" t="s">
        <v>295</v>
      </c>
      <c r="B256" s="86">
        <v>0</v>
      </c>
    </row>
    <row r="257" ht="16.5" customHeight="1" spans="1:2">
      <c r="A257" s="171" t="s">
        <v>296</v>
      </c>
      <c r="B257" s="86">
        <v>0</v>
      </c>
    </row>
    <row r="258" ht="16.5" customHeight="1" spans="1:2">
      <c r="A258" s="171" t="s">
        <v>297</v>
      </c>
      <c r="B258" s="86">
        <v>0</v>
      </c>
    </row>
    <row r="259" ht="16.5" customHeight="1" spans="1:2">
      <c r="A259" s="173" t="s">
        <v>298</v>
      </c>
      <c r="B259" s="86">
        <f>B260</f>
        <v>0</v>
      </c>
    </row>
    <row r="260" ht="16.5" customHeight="1" spans="1:2">
      <c r="A260" s="171" t="s">
        <v>299</v>
      </c>
      <c r="B260" s="86">
        <v>0</v>
      </c>
    </row>
    <row r="261" ht="16.5" customHeight="1" spans="1:2">
      <c r="A261" s="173" t="s">
        <v>300</v>
      </c>
      <c r="B261" s="86">
        <f>SUM(B262:B265)</f>
        <v>0</v>
      </c>
    </row>
    <row r="262" ht="16.5" customHeight="1" spans="1:2">
      <c r="A262" s="171" t="s">
        <v>301</v>
      </c>
      <c r="B262" s="86">
        <v>0</v>
      </c>
    </row>
    <row r="263" ht="16.5" customHeight="1" spans="1:2">
      <c r="A263" s="171" t="s">
        <v>302</v>
      </c>
      <c r="B263" s="86">
        <v>0</v>
      </c>
    </row>
    <row r="264" ht="16.5" customHeight="1" spans="1:2">
      <c r="A264" s="171" t="s">
        <v>303</v>
      </c>
      <c r="B264" s="86">
        <v>0</v>
      </c>
    </row>
    <row r="265" ht="16.5" customHeight="1" spans="1:2">
      <c r="A265" s="171" t="s">
        <v>304</v>
      </c>
      <c r="B265" s="86">
        <v>0</v>
      </c>
    </row>
    <row r="266" ht="16.5" customHeight="1" spans="1:2">
      <c r="A266" s="173" t="s">
        <v>305</v>
      </c>
      <c r="B266" s="86">
        <f>SUM(B267:B271)</f>
        <v>0</v>
      </c>
    </row>
    <row r="267" ht="16.5" customHeight="1" spans="1:2">
      <c r="A267" s="171" t="s">
        <v>151</v>
      </c>
      <c r="B267" s="86">
        <v>0</v>
      </c>
    </row>
    <row r="268" ht="16.5" customHeight="1" spans="1:2">
      <c r="A268" s="171" t="s">
        <v>152</v>
      </c>
      <c r="B268" s="86">
        <v>0</v>
      </c>
    </row>
    <row r="269" ht="16.5" customHeight="1" spans="1:2">
      <c r="A269" s="171" t="s">
        <v>153</v>
      </c>
      <c r="B269" s="86">
        <v>0</v>
      </c>
    </row>
    <row r="270" ht="16.5" customHeight="1" spans="1:2">
      <c r="A270" s="171" t="s">
        <v>160</v>
      </c>
      <c r="B270" s="86">
        <v>0</v>
      </c>
    </row>
    <row r="271" ht="16.5" customHeight="1" spans="1:2">
      <c r="A271" s="171" t="s">
        <v>306</v>
      </c>
      <c r="B271" s="86">
        <v>0</v>
      </c>
    </row>
    <row r="272" ht="16.5" customHeight="1" spans="1:2">
      <c r="A272" s="173" t="s">
        <v>307</v>
      </c>
      <c r="B272" s="86">
        <f>B273</f>
        <v>0</v>
      </c>
    </row>
    <row r="273" ht="16.5" customHeight="1" spans="1:2">
      <c r="A273" s="171" t="s">
        <v>308</v>
      </c>
      <c r="B273" s="86">
        <v>0</v>
      </c>
    </row>
    <row r="274" ht="16.5" customHeight="1" spans="1:2">
      <c r="A274" s="173" t="s">
        <v>309</v>
      </c>
      <c r="B274" s="86">
        <f>SUM(B275,B279,B281,B283,B291)</f>
        <v>199</v>
      </c>
    </row>
    <row r="275" ht="16.5" customHeight="1" spans="1:2">
      <c r="A275" s="173" t="s">
        <v>310</v>
      </c>
      <c r="B275" s="86">
        <f>SUM(B276:B278)</f>
        <v>0</v>
      </c>
    </row>
    <row r="276" ht="16.5" customHeight="1" spans="1:2">
      <c r="A276" s="171" t="s">
        <v>311</v>
      </c>
      <c r="B276" s="86">
        <v>0</v>
      </c>
    </row>
    <row r="277" ht="16.5" customHeight="1" spans="1:2">
      <c r="A277" s="171" t="s">
        <v>312</v>
      </c>
      <c r="B277" s="86">
        <v>0</v>
      </c>
    </row>
    <row r="278" ht="16.5" customHeight="1" spans="1:2">
      <c r="A278" s="171" t="s">
        <v>313</v>
      </c>
      <c r="B278" s="86">
        <v>0</v>
      </c>
    </row>
    <row r="279" ht="16.5" customHeight="1" spans="1:2">
      <c r="A279" s="173" t="s">
        <v>314</v>
      </c>
      <c r="B279" s="86">
        <f>B280</f>
        <v>0</v>
      </c>
    </row>
    <row r="280" ht="16.5" customHeight="1" spans="1:2">
      <c r="A280" s="171" t="s">
        <v>315</v>
      </c>
      <c r="B280" s="86">
        <v>0</v>
      </c>
    </row>
    <row r="281" ht="16.5" customHeight="1" spans="1:2">
      <c r="A281" s="173" t="s">
        <v>316</v>
      </c>
      <c r="B281" s="86">
        <f>B282</f>
        <v>0</v>
      </c>
    </row>
    <row r="282" ht="16.5" customHeight="1" spans="1:2">
      <c r="A282" s="171" t="s">
        <v>317</v>
      </c>
      <c r="B282" s="86">
        <v>0</v>
      </c>
    </row>
    <row r="283" ht="16.5" customHeight="1" spans="1:2">
      <c r="A283" s="173" t="s">
        <v>318</v>
      </c>
      <c r="B283" s="86">
        <f>SUM(B284:B290)</f>
        <v>135</v>
      </c>
    </row>
    <row r="284" ht="16.5" customHeight="1" spans="1:2">
      <c r="A284" s="171" t="s">
        <v>319</v>
      </c>
      <c r="B284" s="86">
        <v>40</v>
      </c>
    </row>
    <row r="285" ht="16.5" customHeight="1" spans="1:2">
      <c r="A285" s="171" t="s">
        <v>320</v>
      </c>
      <c r="B285" s="86">
        <v>0</v>
      </c>
    </row>
    <row r="286" ht="16.5" customHeight="1" spans="1:2">
      <c r="A286" s="171" t="s">
        <v>321</v>
      </c>
      <c r="B286" s="86">
        <v>0</v>
      </c>
    </row>
    <row r="287" ht="16.5" customHeight="1" spans="1:2">
      <c r="A287" s="171" t="s">
        <v>322</v>
      </c>
      <c r="B287" s="86">
        <v>0</v>
      </c>
    </row>
    <row r="288" ht="16.5" customHeight="1" spans="1:2">
      <c r="A288" s="171" t="s">
        <v>323</v>
      </c>
      <c r="B288" s="86">
        <v>75</v>
      </c>
    </row>
    <row r="289" ht="16.5" customHeight="1" spans="1:2">
      <c r="A289" s="171" t="s">
        <v>324</v>
      </c>
      <c r="B289" s="86">
        <v>0</v>
      </c>
    </row>
    <row r="290" ht="16.5" customHeight="1" spans="1:2">
      <c r="A290" s="171" t="s">
        <v>325</v>
      </c>
      <c r="B290" s="86">
        <v>20</v>
      </c>
    </row>
    <row r="291" ht="16.5" customHeight="1" spans="1:2">
      <c r="A291" s="173" t="s">
        <v>326</v>
      </c>
      <c r="B291" s="86">
        <f>B292</f>
        <v>64</v>
      </c>
    </row>
    <row r="292" ht="16.5" customHeight="1" spans="1:2">
      <c r="A292" s="171" t="s">
        <v>327</v>
      </c>
      <c r="B292" s="86">
        <v>64</v>
      </c>
    </row>
    <row r="293" ht="16.5" customHeight="1" spans="1:2">
      <c r="A293" s="173" t="s">
        <v>328</v>
      </c>
      <c r="B293" s="86">
        <f>SUM(B294,B297,B308,B315,B323,B332,B346,B356,B366,B374,B380)</f>
        <v>7817</v>
      </c>
    </row>
    <row r="294" ht="16.5" customHeight="1" spans="1:2">
      <c r="A294" s="173" t="s">
        <v>329</v>
      </c>
      <c r="B294" s="86">
        <f>SUM(B295:B296)</f>
        <v>54</v>
      </c>
    </row>
    <row r="295" ht="16.5" customHeight="1" spans="1:2">
      <c r="A295" s="171" t="s">
        <v>330</v>
      </c>
      <c r="B295" s="86">
        <v>54</v>
      </c>
    </row>
    <row r="296" ht="16.5" customHeight="1" spans="1:2">
      <c r="A296" s="171" t="s">
        <v>331</v>
      </c>
      <c r="B296" s="86">
        <v>0</v>
      </c>
    </row>
    <row r="297" ht="16.5" customHeight="1" spans="1:2">
      <c r="A297" s="173" t="s">
        <v>332</v>
      </c>
      <c r="B297" s="86">
        <f>SUM(B298:B307)</f>
        <v>6320</v>
      </c>
    </row>
    <row r="298" ht="16.5" customHeight="1" spans="1:2">
      <c r="A298" s="171" t="s">
        <v>151</v>
      </c>
      <c r="B298" s="86">
        <v>4770</v>
      </c>
    </row>
    <row r="299" ht="16.5" customHeight="1" spans="1:2">
      <c r="A299" s="171" t="s">
        <v>152</v>
      </c>
      <c r="B299" s="86">
        <v>548</v>
      </c>
    </row>
    <row r="300" ht="16.5" customHeight="1" spans="1:2">
      <c r="A300" s="171" t="s">
        <v>153</v>
      </c>
      <c r="B300" s="86">
        <v>0</v>
      </c>
    </row>
    <row r="301" ht="16.5" customHeight="1" spans="1:2">
      <c r="A301" s="171" t="s">
        <v>192</v>
      </c>
      <c r="B301" s="86">
        <v>10</v>
      </c>
    </row>
    <row r="302" ht="16.5" customHeight="1" spans="1:2">
      <c r="A302" s="171" t="s">
        <v>333</v>
      </c>
      <c r="B302" s="86">
        <v>846</v>
      </c>
    </row>
    <row r="303" ht="16.5" customHeight="1" spans="1:2">
      <c r="A303" s="171" t="s">
        <v>334</v>
      </c>
      <c r="B303" s="86">
        <v>0</v>
      </c>
    </row>
    <row r="304" ht="16.5" customHeight="1" spans="1:2">
      <c r="A304" s="171" t="s">
        <v>335</v>
      </c>
      <c r="B304" s="86">
        <v>0</v>
      </c>
    </row>
    <row r="305" ht="16.5" customHeight="1" spans="1:2">
      <c r="A305" s="171" t="s">
        <v>336</v>
      </c>
      <c r="B305" s="86">
        <v>0</v>
      </c>
    </row>
    <row r="306" ht="16.5" customHeight="1" spans="1:2">
      <c r="A306" s="171" t="s">
        <v>160</v>
      </c>
      <c r="B306" s="86">
        <v>31</v>
      </c>
    </row>
    <row r="307" ht="16.5" customHeight="1" spans="1:2">
      <c r="A307" s="171" t="s">
        <v>337</v>
      </c>
      <c r="B307" s="86">
        <v>115</v>
      </c>
    </row>
    <row r="308" ht="16.5" customHeight="1" spans="1:2">
      <c r="A308" s="173" t="s">
        <v>338</v>
      </c>
      <c r="B308" s="86">
        <f>SUM(B309:B314)</f>
        <v>0</v>
      </c>
    </row>
    <row r="309" ht="16.5" customHeight="1" spans="1:2">
      <c r="A309" s="171" t="s">
        <v>151</v>
      </c>
      <c r="B309" s="86">
        <v>0</v>
      </c>
    </row>
    <row r="310" ht="16.5" customHeight="1" spans="1:2">
      <c r="A310" s="171" t="s">
        <v>152</v>
      </c>
      <c r="B310" s="86">
        <v>0</v>
      </c>
    </row>
    <row r="311" ht="16.5" customHeight="1" spans="1:2">
      <c r="A311" s="171" t="s">
        <v>153</v>
      </c>
      <c r="B311" s="86">
        <v>0</v>
      </c>
    </row>
    <row r="312" ht="16.5" customHeight="1" spans="1:2">
      <c r="A312" s="171" t="s">
        <v>339</v>
      </c>
      <c r="B312" s="86">
        <v>0</v>
      </c>
    </row>
    <row r="313" ht="16.5" customHeight="1" spans="1:2">
      <c r="A313" s="171" t="s">
        <v>160</v>
      </c>
      <c r="B313" s="86">
        <v>0</v>
      </c>
    </row>
    <row r="314" ht="16.5" customHeight="1" spans="1:2">
      <c r="A314" s="171" t="s">
        <v>340</v>
      </c>
      <c r="B314" s="86">
        <v>0</v>
      </c>
    </row>
    <row r="315" ht="16.5" customHeight="1" spans="1:2">
      <c r="A315" s="173" t="s">
        <v>341</v>
      </c>
      <c r="B315" s="86">
        <f>SUM(B316:B322)</f>
        <v>50</v>
      </c>
    </row>
    <row r="316" ht="16.5" customHeight="1" spans="1:2">
      <c r="A316" s="171" t="s">
        <v>151</v>
      </c>
      <c r="B316" s="86">
        <v>50</v>
      </c>
    </row>
    <row r="317" ht="16.5" customHeight="1" spans="1:2">
      <c r="A317" s="171" t="s">
        <v>152</v>
      </c>
      <c r="B317" s="86">
        <v>0</v>
      </c>
    </row>
    <row r="318" ht="16.5" customHeight="1" spans="1:2">
      <c r="A318" s="171" t="s">
        <v>153</v>
      </c>
      <c r="B318" s="86">
        <v>0</v>
      </c>
    </row>
    <row r="319" ht="16.5" customHeight="1" spans="1:2">
      <c r="A319" s="171" t="s">
        <v>342</v>
      </c>
      <c r="B319" s="86">
        <v>0</v>
      </c>
    </row>
    <row r="320" spans="1:2">
      <c r="A320" s="171" t="s">
        <v>343</v>
      </c>
      <c r="B320" s="86">
        <v>0</v>
      </c>
    </row>
    <row r="321" spans="1:2">
      <c r="A321" s="171" t="s">
        <v>160</v>
      </c>
      <c r="B321" s="86">
        <v>0</v>
      </c>
    </row>
    <row r="322" spans="1:2">
      <c r="A322" s="171" t="s">
        <v>344</v>
      </c>
      <c r="B322" s="86">
        <v>0</v>
      </c>
    </row>
    <row r="323" spans="1:2">
      <c r="A323" s="173" t="s">
        <v>345</v>
      </c>
      <c r="B323" s="86">
        <f>SUM(B324:B331)</f>
        <v>201</v>
      </c>
    </row>
    <row r="324" spans="1:2">
      <c r="A324" s="171" t="s">
        <v>151</v>
      </c>
      <c r="B324" s="86">
        <v>101</v>
      </c>
    </row>
    <row r="325" spans="1:2">
      <c r="A325" s="171" t="s">
        <v>152</v>
      </c>
      <c r="B325" s="86">
        <v>0</v>
      </c>
    </row>
    <row r="326" spans="1:2">
      <c r="A326" s="171" t="s">
        <v>153</v>
      </c>
      <c r="B326" s="86">
        <v>0</v>
      </c>
    </row>
    <row r="327" spans="1:2">
      <c r="A327" s="171" t="s">
        <v>346</v>
      </c>
      <c r="B327" s="86">
        <v>0</v>
      </c>
    </row>
    <row r="328" spans="1:2">
      <c r="A328" s="171" t="s">
        <v>347</v>
      </c>
      <c r="B328" s="86">
        <v>0</v>
      </c>
    </row>
    <row r="329" spans="1:2">
      <c r="A329" s="171" t="s">
        <v>348</v>
      </c>
      <c r="B329" s="86">
        <v>100</v>
      </c>
    </row>
    <row r="330" spans="1:2">
      <c r="A330" s="171" t="s">
        <v>160</v>
      </c>
      <c r="B330" s="86">
        <v>0</v>
      </c>
    </row>
    <row r="331" spans="1:2">
      <c r="A331" s="171" t="s">
        <v>349</v>
      </c>
      <c r="B331" s="86">
        <v>0</v>
      </c>
    </row>
    <row r="332" spans="1:2">
      <c r="A332" s="173" t="s">
        <v>350</v>
      </c>
      <c r="B332" s="86">
        <f>SUM(B333:B345)</f>
        <v>1067</v>
      </c>
    </row>
    <row r="333" spans="1:2">
      <c r="A333" s="171" t="s">
        <v>151</v>
      </c>
      <c r="B333" s="86">
        <v>870</v>
      </c>
    </row>
    <row r="334" spans="1:2">
      <c r="A334" s="171" t="s">
        <v>152</v>
      </c>
      <c r="B334" s="86">
        <v>108</v>
      </c>
    </row>
    <row r="335" spans="1:2">
      <c r="A335" s="171" t="s">
        <v>153</v>
      </c>
      <c r="B335" s="86">
        <v>0</v>
      </c>
    </row>
    <row r="336" spans="1:2">
      <c r="A336" s="171" t="s">
        <v>351</v>
      </c>
      <c r="B336" s="86">
        <v>8</v>
      </c>
    </row>
    <row r="337" spans="1:2">
      <c r="A337" s="171" t="s">
        <v>352</v>
      </c>
      <c r="B337" s="86">
        <v>8</v>
      </c>
    </row>
    <row r="338" spans="1:2">
      <c r="A338" s="171" t="s">
        <v>353</v>
      </c>
      <c r="B338" s="86">
        <v>0</v>
      </c>
    </row>
    <row r="339" spans="1:2">
      <c r="A339" s="171" t="s">
        <v>354</v>
      </c>
      <c r="B339" s="86">
        <v>1</v>
      </c>
    </row>
    <row r="340" spans="1:2">
      <c r="A340" s="171" t="s">
        <v>355</v>
      </c>
      <c r="B340" s="86">
        <v>0</v>
      </c>
    </row>
    <row r="341" spans="1:2">
      <c r="A341" s="171" t="s">
        <v>356</v>
      </c>
      <c r="B341" s="86">
        <v>46</v>
      </c>
    </row>
    <row r="342" spans="1:2">
      <c r="A342" s="171" t="s">
        <v>357</v>
      </c>
      <c r="B342" s="86">
        <v>18</v>
      </c>
    </row>
    <row r="343" spans="1:2">
      <c r="A343" s="171" t="s">
        <v>192</v>
      </c>
      <c r="B343" s="86">
        <v>0</v>
      </c>
    </row>
    <row r="344" spans="1:2">
      <c r="A344" s="171" t="s">
        <v>160</v>
      </c>
      <c r="B344" s="86">
        <v>5</v>
      </c>
    </row>
    <row r="345" spans="1:2">
      <c r="A345" s="171" t="s">
        <v>358</v>
      </c>
      <c r="B345" s="86">
        <v>3</v>
      </c>
    </row>
    <row r="346" spans="1:2">
      <c r="A346" s="173" t="s">
        <v>359</v>
      </c>
      <c r="B346" s="86">
        <f>SUM(B347:B355)</f>
        <v>0</v>
      </c>
    </row>
    <row r="347" spans="1:2">
      <c r="A347" s="171" t="s">
        <v>151</v>
      </c>
      <c r="B347" s="86">
        <v>0</v>
      </c>
    </row>
    <row r="348" spans="1:2">
      <c r="A348" s="171" t="s">
        <v>152</v>
      </c>
      <c r="B348" s="86">
        <v>0</v>
      </c>
    </row>
    <row r="349" spans="1:2">
      <c r="A349" s="171" t="s">
        <v>153</v>
      </c>
      <c r="B349" s="86">
        <v>0</v>
      </c>
    </row>
    <row r="350" spans="1:2">
      <c r="A350" s="171" t="s">
        <v>360</v>
      </c>
      <c r="B350" s="86">
        <v>0</v>
      </c>
    </row>
    <row r="351" spans="1:2">
      <c r="A351" s="171" t="s">
        <v>361</v>
      </c>
      <c r="B351" s="86">
        <v>0</v>
      </c>
    </row>
    <row r="352" spans="1:2">
      <c r="A352" s="171" t="s">
        <v>362</v>
      </c>
      <c r="B352" s="86">
        <v>0</v>
      </c>
    </row>
    <row r="353" spans="1:2">
      <c r="A353" s="171" t="s">
        <v>192</v>
      </c>
      <c r="B353" s="86">
        <v>0</v>
      </c>
    </row>
    <row r="354" spans="1:2">
      <c r="A354" s="171" t="s">
        <v>160</v>
      </c>
      <c r="B354" s="86">
        <v>0</v>
      </c>
    </row>
    <row r="355" spans="1:2">
      <c r="A355" s="171" t="s">
        <v>363</v>
      </c>
      <c r="B355" s="86">
        <v>0</v>
      </c>
    </row>
    <row r="356" spans="1:2">
      <c r="A356" s="173" t="s">
        <v>364</v>
      </c>
      <c r="B356" s="86">
        <f>SUM(B357:B365)</f>
        <v>87</v>
      </c>
    </row>
    <row r="357" spans="1:2">
      <c r="A357" s="171" t="s">
        <v>151</v>
      </c>
      <c r="B357" s="86">
        <v>0</v>
      </c>
    </row>
    <row r="358" spans="1:2">
      <c r="A358" s="171" t="s">
        <v>152</v>
      </c>
      <c r="B358" s="86">
        <v>0</v>
      </c>
    </row>
    <row r="359" spans="1:2">
      <c r="A359" s="171" t="s">
        <v>153</v>
      </c>
      <c r="B359" s="86">
        <v>0</v>
      </c>
    </row>
    <row r="360" spans="1:2">
      <c r="A360" s="171" t="s">
        <v>365</v>
      </c>
      <c r="B360" s="86">
        <v>0</v>
      </c>
    </row>
    <row r="361" spans="1:2">
      <c r="A361" s="171" t="s">
        <v>366</v>
      </c>
      <c r="B361" s="86">
        <v>0</v>
      </c>
    </row>
    <row r="362" spans="1:2">
      <c r="A362" s="171" t="s">
        <v>367</v>
      </c>
      <c r="B362" s="86">
        <v>87</v>
      </c>
    </row>
    <row r="363" spans="1:2">
      <c r="A363" s="171" t="s">
        <v>192</v>
      </c>
      <c r="B363" s="86">
        <v>0</v>
      </c>
    </row>
    <row r="364" spans="1:2">
      <c r="A364" s="171" t="s">
        <v>160</v>
      </c>
      <c r="B364" s="86">
        <v>0</v>
      </c>
    </row>
    <row r="365" spans="1:2">
      <c r="A365" s="171" t="s">
        <v>368</v>
      </c>
      <c r="B365" s="86">
        <v>0</v>
      </c>
    </row>
    <row r="366" spans="1:2">
      <c r="A366" s="173" t="s">
        <v>369</v>
      </c>
      <c r="B366" s="86">
        <f>SUM(B367:B373)</f>
        <v>0</v>
      </c>
    </row>
    <row r="367" spans="1:2">
      <c r="A367" s="171" t="s">
        <v>151</v>
      </c>
      <c r="B367" s="86">
        <v>0</v>
      </c>
    </row>
    <row r="368" spans="1:2">
      <c r="A368" s="171" t="s">
        <v>152</v>
      </c>
      <c r="B368" s="86">
        <v>0</v>
      </c>
    </row>
    <row r="369" spans="1:2">
      <c r="A369" s="171" t="s">
        <v>153</v>
      </c>
      <c r="B369" s="86">
        <v>0</v>
      </c>
    </row>
    <row r="370" spans="1:2">
      <c r="A370" s="171" t="s">
        <v>370</v>
      </c>
      <c r="B370" s="86">
        <v>0</v>
      </c>
    </row>
    <row r="371" spans="1:2">
      <c r="A371" s="171" t="s">
        <v>371</v>
      </c>
      <c r="B371" s="86">
        <v>0</v>
      </c>
    </row>
    <row r="372" spans="1:2">
      <c r="A372" s="171" t="s">
        <v>160</v>
      </c>
      <c r="B372" s="86">
        <v>0</v>
      </c>
    </row>
    <row r="373" spans="1:2">
      <c r="A373" s="171" t="s">
        <v>372</v>
      </c>
      <c r="B373" s="86">
        <v>0</v>
      </c>
    </row>
    <row r="374" spans="1:2">
      <c r="A374" s="173" t="s">
        <v>373</v>
      </c>
      <c r="B374" s="86">
        <f>SUM(B375:B379)</f>
        <v>0</v>
      </c>
    </row>
    <row r="375" spans="1:2">
      <c r="A375" s="171" t="s">
        <v>151</v>
      </c>
      <c r="B375" s="86">
        <v>0</v>
      </c>
    </row>
    <row r="376" spans="1:2">
      <c r="A376" s="171" t="s">
        <v>152</v>
      </c>
      <c r="B376" s="86">
        <v>0</v>
      </c>
    </row>
    <row r="377" spans="1:2">
      <c r="A377" s="171" t="s">
        <v>192</v>
      </c>
      <c r="B377" s="86">
        <v>0</v>
      </c>
    </row>
    <row r="378" spans="1:2">
      <c r="A378" s="171" t="s">
        <v>374</v>
      </c>
      <c r="B378" s="86">
        <v>0</v>
      </c>
    </row>
    <row r="379" spans="1:2">
      <c r="A379" s="171" t="s">
        <v>375</v>
      </c>
      <c r="B379" s="86">
        <v>0</v>
      </c>
    </row>
    <row r="380" spans="1:2">
      <c r="A380" s="173" t="s">
        <v>376</v>
      </c>
      <c r="B380" s="86">
        <f>SUM(B381:B382)</f>
        <v>38</v>
      </c>
    </row>
    <row r="381" spans="1:2">
      <c r="A381" s="171" t="s">
        <v>377</v>
      </c>
      <c r="B381" s="86">
        <v>20</v>
      </c>
    </row>
    <row r="382" spans="1:2">
      <c r="A382" s="171" t="s">
        <v>378</v>
      </c>
      <c r="B382" s="86">
        <v>18</v>
      </c>
    </row>
    <row r="383" spans="1:2">
      <c r="A383" s="173" t="s">
        <v>379</v>
      </c>
      <c r="B383" s="86">
        <f>SUM(B384,B389,B396,B402,B408,B412,B416,B420,B426,B433)</f>
        <v>75681</v>
      </c>
    </row>
    <row r="384" spans="1:2">
      <c r="A384" s="173" t="s">
        <v>380</v>
      </c>
      <c r="B384" s="86">
        <f>SUM(B385:B388)</f>
        <v>1394</v>
      </c>
    </row>
    <row r="385" spans="1:2">
      <c r="A385" s="171" t="s">
        <v>151</v>
      </c>
      <c r="B385" s="86">
        <v>200</v>
      </c>
    </row>
    <row r="386" spans="1:2">
      <c r="A386" s="171" t="s">
        <v>152</v>
      </c>
      <c r="B386" s="86">
        <v>0</v>
      </c>
    </row>
    <row r="387" spans="1:2">
      <c r="A387" s="171" t="s">
        <v>153</v>
      </c>
      <c r="B387" s="86">
        <v>0</v>
      </c>
    </row>
    <row r="388" spans="1:2">
      <c r="A388" s="171" t="s">
        <v>381</v>
      </c>
      <c r="B388" s="86">
        <v>1194</v>
      </c>
    </row>
    <row r="389" spans="1:2">
      <c r="A389" s="173" t="s">
        <v>382</v>
      </c>
      <c r="B389" s="86">
        <f>SUM(B390:B395)</f>
        <v>72017</v>
      </c>
    </row>
    <row r="390" spans="1:2">
      <c r="A390" s="171" t="s">
        <v>383</v>
      </c>
      <c r="B390" s="86">
        <v>4880</v>
      </c>
    </row>
    <row r="391" spans="1:2">
      <c r="A391" s="171" t="s">
        <v>384</v>
      </c>
      <c r="B391" s="86">
        <v>33678</v>
      </c>
    </row>
    <row r="392" spans="1:2">
      <c r="A392" s="171" t="s">
        <v>385</v>
      </c>
      <c r="B392" s="86">
        <v>17176</v>
      </c>
    </row>
    <row r="393" spans="1:2">
      <c r="A393" s="171" t="s">
        <v>386</v>
      </c>
      <c r="B393" s="86">
        <v>9261</v>
      </c>
    </row>
    <row r="394" spans="1:2">
      <c r="A394" s="171" t="s">
        <v>387</v>
      </c>
      <c r="B394" s="86">
        <v>18</v>
      </c>
    </row>
    <row r="395" spans="1:2">
      <c r="A395" s="171" t="s">
        <v>388</v>
      </c>
      <c r="B395" s="86">
        <v>7004</v>
      </c>
    </row>
    <row r="396" spans="1:2">
      <c r="A396" s="173" t="s">
        <v>389</v>
      </c>
      <c r="B396" s="86">
        <f>SUM(B397:B401)</f>
        <v>1556</v>
      </c>
    </row>
    <row r="397" spans="1:2">
      <c r="A397" s="171" t="s">
        <v>390</v>
      </c>
      <c r="B397" s="86">
        <v>0</v>
      </c>
    </row>
    <row r="398" spans="1:2">
      <c r="A398" s="171" t="s">
        <v>391</v>
      </c>
      <c r="B398" s="86">
        <v>1556</v>
      </c>
    </row>
    <row r="399" spans="1:2">
      <c r="A399" s="171" t="s">
        <v>392</v>
      </c>
      <c r="B399" s="86">
        <v>0</v>
      </c>
    </row>
    <row r="400" spans="1:2">
      <c r="A400" s="171" t="s">
        <v>393</v>
      </c>
      <c r="B400" s="86">
        <v>0</v>
      </c>
    </row>
    <row r="401" spans="1:2">
      <c r="A401" s="171" t="s">
        <v>394</v>
      </c>
      <c r="B401" s="86">
        <v>0</v>
      </c>
    </row>
    <row r="402" spans="1:2">
      <c r="A402" s="173" t="s">
        <v>395</v>
      </c>
      <c r="B402" s="86">
        <f>SUM(B403:B407)</f>
        <v>0</v>
      </c>
    </row>
    <row r="403" spans="1:2">
      <c r="A403" s="171" t="s">
        <v>396</v>
      </c>
      <c r="B403" s="86">
        <v>0</v>
      </c>
    </row>
    <row r="404" spans="1:2">
      <c r="A404" s="171" t="s">
        <v>397</v>
      </c>
      <c r="B404" s="86">
        <v>0</v>
      </c>
    </row>
    <row r="405" spans="1:2">
      <c r="A405" s="171" t="s">
        <v>398</v>
      </c>
      <c r="B405" s="86">
        <v>0</v>
      </c>
    </row>
    <row r="406" spans="1:2">
      <c r="A406" s="171" t="s">
        <v>399</v>
      </c>
      <c r="B406" s="86">
        <v>0</v>
      </c>
    </row>
    <row r="407" spans="1:2">
      <c r="A407" s="171" t="s">
        <v>400</v>
      </c>
      <c r="B407" s="86">
        <v>0</v>
      </c>
    </row>
    <row r="408" spans="1:2">
      <c r="A408" s="173" t="s">
        <v>401</v>
      </c>
      <c r="B408" s="86">
        <f>SUM(B409:B411)</f>
        <v>0</v>
      </c>
    </row>
    <row r="409" spans="1:2">
      <c r="A409" s="171" t="s">
        <v>402</v>
      </c>
      <c r="B409" s="86">
        <v>0</v>
      </c>
    </row>
    <row r="410" spans="1:2">
      <c r="A410" s="171" t="s">
        <v>403</v>
      </c>
      <c r="B410" s="86">
        <v>0</v>
      </c>
    </row>
    <row r="411" spans="1:2">
      <c r="A411" s="171" t="s">
        <v>404</v>
      </c>
      <c r="B411" s="86">
        <v>0</v>
      </c>
    </row>
    <row r="412" spans="1:2">
      <c r="A412" s="173" t="s">
        <v>405</v>
      </c>
      <c r="B412" s="86">
        <f>SUM(B413:B415)</f>
        <v>0</v>
      </c>
    </row>
    <row r="413" spans="1:2">
      <c r="A413" s="171" t="s">
        <v>406</v>
      </c>
      <c r="B413" s="86">
        <v>0</v>
      </c>
    </row>
    <row r="414" spans="1:2">
      <c r="A414" s="171" t="s">
        <v>407</v>
      </c>
      <c r="B414" s="86">
        <v>0</v>
      </c>
    </row>
    <row r="415" spans="1:2">
      <c r="A415" s="171" t="s">
        <v>408</v>
      </c>
      <c r="B415" s="86">
        <v>0</v>
      </c>
    </row>
    <row r="416" spans="1:2">
      <c r="A416" s="173" t="s">
        <v>409</v>
      </c>
      <c r="B416" s="86">
        <f>SUM(B417:B419)</f>
        <v>538</v>
      </c>
    </row>
    <row r="417" spans="1:2">
      <c r="A417" s="171" t="s">
        <v>410</v>
      </c>
      <c r="B417" s="86">
        <v>538</v>
      </c>
    </row>
    <row r="418" spans="1:2">
      <c r="A418" s="171" t="s">
        <v>411</v>
      </c>
      <c r="B418" s="86">
        <v>0</v>
      </c>
    </row>
    <row r="419" spans="1:2">
      <c r="A419" s="171" t="s">
        <v>412</v>
      </c>
      <c r="B419" s="86">
        <v>0</v>
      </c>
    </row>
    <row r="420" spans="1:2">
      <c r="A420" s="173" t="s">
        <v>413</v>
      </c>
      <c r="B420" s="86">
        <f>SUM(B421:B425)</f>
        <v>176</v>
      </c>
    </row>
    <row r="421" spans="1:2">
      <c r="A421" s="171" t="s">
        <v>414</v>
      </c>
      <c r="B421" s="86">
        <v>0</v>
      </c>
    </row>
    <row r="422" spans="1:2">
      <c r="A422" s="171" t="s">
        <v>415</v>
      </c>
      <c r="B422" s="86">
        <v>176</v>
      </c>
    </row>
    <row r="423" spans="1:2">
      <c r="A423" s="171" t="s">
        <v>416</v>
      </c>
      <c r="B423" s="86">
        <v>0</v>
      </c>
    </row>
    <row r="424" spans="1:2">
      <c r="A424" s="171" t="s">
        <v>417</v>
      </c>
      <c r="B424" s="86">
        <v>0</v>
      </c>
    </row>
    <row r="425" spans="1:2">
      <c r="A425" s="171" t="s">
        <v>418</v>
      </c>
      <c r="B425" s="86">
        <v>0</v>
      </c>
    </row>
    <row r="426" spans="1:2">
      <c r="A426" s="173" t="s">
        <v>419</v>
      </c>
      <c r="B426" s="86">
        <f>SUM(B427:B432)</f>
        <v>0</v>
      </c>
    </row>
    <row r="427" spans="1:2">
      <c r="A427" s="171" t="s">
        <v>420</v>
      </c>
      <c r="B427" s="86">
        <v>0</v>
      </c>
    </row>
    <row r="428" spans="1:2">
      <c r="A428" s="171" t="s">
        <v>421</v>
      </c>
      <c r="B428" s="86">
        <v>0</v>
      </c>
    </row>
    <row r="429" spans="1:2">
      <c r="A429" s="171" t="s">
        <v>422</v>
      </c>
      <c r="B429" s="86">
        <v>0</v>
      </c>
    </row>
    <row r="430" spans="1:2">
      <c r="A430" s="171" t="s">
        <v>423</v>
      </c>
      <c r="B430" s="86">
        <v>0</v>
      </c>
    </row>
    <row r="431" spans="1:2">
      <c r="A431" s="171" t="s">
        <v>424</v>
      </c>
      <c r="B431" s="86">
        <v>0</v>
      </c>
    </row>
    <row r="432" spans="1:2">
      <c r="A432" s="171" t="s">
        <v>425</v>
      </c>
      <c r="B432" s="86">
        <v>0</v>
      </c>
    </row>
    <row r="433" spans="1:2">
      <c r="A433" s="173" t="s">
        <v>426</v>
      </c>
      <c r="B433" s="86">
        <f>B434</f>
        <v>0</v>
      </c>
    </row>
    <row r="434" spans="1:2">
      <c r="A434" s="171" t="s">
        <v>427</v>
      </c>
      <c r="B434" s="86">
        <v>0</v>
      </c>
    </row>
    <row r="435" spans="1:2">
      <c r="A435" s="173" t="s">
        <v>428</v>
      </c>
      <c r="B435" s="86">
        <f>SUM(B436,B441,B450,B456,B461,B466,B471,B478,B482,B486)</f>
        <v>210</v>
      </c>
    </row>
    <row r="436" spans="1:2">
      <c r="A436" s="173" t="s">
        <v>429</v>
      </c>
      <c r="B436" s="86">
        <f>SUM(B437:B440)</f>
        <v>0</v>
      </c>
    </row>
    <row r="437" spans="1:2">
      <c r="A437" s="171" t="s">
        <v>151</v>
      </c>
      <c r="B437" s="86">
        <v>0</v>
      </c>
    </row>
    <row r="438" spans="1:2">
      <c r="A438" s="171" t="s">
        <v>152</v>
      </c>
      <c r="B438" s="86">
        <v>0</v>
      </c>
    </row>
    <row r="439" spans="1:2">
      <c r="A439" s="171" t="s">
        <v>153</v>
      </c>
      <c r="B439" s="86">
        <v>0</v>
      </c>
    </row>
    <row r="440" spans="1:2">
      <c r="A440" s="171" t="s">
        <v>430</v>
      </c>
      <c r="B440" s="86">
        <v>0</v>
      </c>
    </row>
    <row r="441" spans="1:2">
      <c r="A441" s="173" t="s">
        <v>431</v>
      </c>
      <c r="B441" s="86">
        <f>SUM(B442:B449)</f>
        <v>0</v>
      </c>
    </row>
    <row r="442" spans="1:2">
      <c r="A442" s="171" t="s">
        <v>432</v>
      </c>
      <c r="B442" s="86">
        <v>0</v>
      </c>
    </row>
    <row r="443" spans="1:2">
      <c r="A443" s="171" t="s">
        <v>433</v>
      </c>
      <c r="B443" s="86">
        <v>0</v>
      </c>
    </row>
    <row r="444" spans="1:2">
      <c r="A444" s="171" t="s">
        <v>434</v>
      </c>
      <c r="B444" s="86">
        <v>0</v>
      </c>
    </row>
    <row r="445" spans="1:2">
      <c r="A445" s="171" t="s">
        <v>435</v>
      </c>
      <c r="B445" s="86">
        <v>0</v>
      </c>
    </row>
    <row r="446" spans="1:2">
      <c r="A446" s="171" t="s">
        <v>436</v>
      </c>
      <c r="B446" s="86">
        <v>0</v>
      </c>
    </row>
    <row r="447" spans="1:2">
      <c r="A447" s="171" t="s">
        <v>437</v>
      </c>
      <c r="B447" s="86">
        <v>0</v>
      </c>
    </row>
    <row r="448" spans="1:2">
      <c r="A448" s="171" t="s">
        <v>438</v>
      </c>
      <c r="B448" s="86">
        <v>0</v>
      </c>
    </row>
    <row r="449" spans="1:2">
      <c r="A449" s="171" t="s">
        <v>439</v>
      </c>
      <c r="B449" s="86">
        <v>0</v>
      </c>
    </row>
    <row r="450" spans="1:2">
      <c r="A450" s="173" t="s">
        <v>440</v>
      </c>
      <c r="B450" s="86">
        <f>SUM(B451:B455)</f>
        <v>0</v>
      </c>
    </row>
    <row r="451" spans="1:2">
      <c r="A451" s="171" t="s">
        <v>432</v>
      </c>
      <c r="B451" s="86">
        <v>0</v>
      </c>
    </row>
    <row r="452" spans="1:2">
      <c r="A452" s="171" t="s">
        <v>441</v>
      </c>
      <c r="B452" s="86">
        <v>0</v>
      </c>
    </row>
    <row r="453" spans="1:2">
      <c r="A453" s="171" t="s">
        <v>442</v>
      </c>
      <c r="B453" s="86">
        <v>0</v>
      </c>
    </row>
    <row r="454" spans="1:2">
      <c r="A454" s="171" t="s">
        <v>443</v>
      </c>
      <c r="B454" s="86">
        <v>0</v>
      </c>
    </row>
    <row r="455" spans="1:2">
      <c r="A455" s="171" t="s">
        <v>444</v>
      </c>
      <c r="B455" s="86">
        <v>0</v>
      </c>
    </row>
    <row r="456" spans="1:2">
      <c r="A456" s="173" t="s">
        <v>445</v>
      </c>
      <c r="B456" s="86">
        <f>SUM(B457:B460)</f>
        <v>0</v>
      </c>
    </row>
    <row r="457" spans="1:2">
      <c r="A457" s="171" t="s">
        <v>432</v>
      </c>
      <c r="B457" s="86">
        <v>0</v>
      </c>
    </row>
    <row r="458" spans="1:2">
      <c r="A458" s="171" t="s">
        <v>446</v>
      </c>
      <c r="B458" s="86">
        <v>0</v>
      </c>
    </row>
    <row r="459" spans="1:2">
      <c r="A459" s="171" t="s">
        <v>447</v>
      </c>
      <c r="B459" s="86">
        <v>0</v>
      </c>
    </row>
    <row r="460" spans="1:2">
      <c r="A460" s="171" t="s">
        <v>448</v>
      </c>
      <c r="B460" s="86">
        <v>0</v>
      </c>
    </row>
    <row r="461" spans="1:2">
      <c r="A461" s="173" t="s">
        <v>449</v>
      </c>
      <c r="B461" s="86">
        <f>SUM(B462:B465)</f>
        <v>0</v>
      </c>
    </row>
    <row r="462" spans="1:2">
      <c r="A462" s="171" t="s">
        <v>432</v>
      </c>
      <c r="B462" s="86">
        <v>0</v>
      </c>
    </row>
    <row r="463" spans="1:2">
      <c r="A463" s="171" t="s">
        <v>450</v>
      </c>
      <c r="B463" s="86">
        <v>0</v>
      </c>
    </row>
    <row r="464" spans="1:2">
      <c r="A464" s="171" t="s">
        <v>451</v>
      </c>
      <c r="B464" s="86">
        <v>0</v>
      </c>
    </row>
    <row r="465" spans="1:2">
      <c r="A465" s="171" t="s">
        <v>452</v>
      </c>
      <c r="B465" s="86">
        <v>0</v>
      </c>
    </row>
    <row r="466" spans="1:2">
      <c r="A466" s="173" t="s">
        <v>453</v>
      </c>
      <c r="B466" s="86">
        <f>SUM(B467:B470)</f>
        <v>95</v>
      </c>
    </row>
    <row r="467" spans="1:2">
      <c r="A467" s="171" t="s">
        <v>454</v>
      </c>
      <c r="B467" s="86">
        <v>95</v>
      </c>
    </row>
    <row r="468" spans="1:2">
      <c r="A468" s="171" t="s">
        <v>455</v>
      </c>
      <c r="B468" s="86">
        <v>0</v>
      </c>
    </row>
    <row r="469" spans="1:2">
      <c r="A469" s="171" t="s">
        <v>456</v>
      </c>
      <c r="B469" s="86">
        <v>0</v>
      </c>
    </row>
    <row r="470" spans="1:2">
      <c r="A470" s="171" t="s">
        <v>457</v>
      </c>
      <c r="B470" s="86">
        <v>0</v>
      </c>
    </row>
    <row r="471" spans="1:2">
      <c r="A471" s="173" t="s">
        <v>458</v>
      </c>
      <c r="B471" s="86">
        <f>SUM(B472:B477)</f>
        <v>115</v>
      </c>
    </row>
    <row r="472" spans="1:2">
      <c r="A472" s="171" t="s">
        <v>432</v>
      </c>
      <c r="B472" s="86">
        <v>102</v>
      </c>
    </row>
    <row r="473" spans="1:2">
      <c r="A473" s="171" t="s">
        <v>459</v>
      </c>
      <c r="B473" s="86">
        <v>12</v>
      </c>
    </row>
    <row r="474" spans="1:2">
      <c r="A474" s="171" t="s">
        <v>460</v>
      </c>
      <c r="B474" s="86">
        <v>0</v>
      </c>
    </row>
    <row r="475" spans="1:2">
      <c r="A475" s="171" t="s">
        <v>461</v>
      </c>
      <c r="B475" s="86">
        <v>0</v>
      </c>
    </row>
    <row r="476" spans="1:2">
      <c r="A476" s="171" t="s">
        <v>462</v>
      </c>
      <c r="B476" s="86">
        <v>0</v>
      </c>
    </row>
    <row r="477" spans="1:2">
      <c r="A477" s="171" t="s">
        <v>463</v>
      </c>
      <c r="B477" s="86">
        <v>1</v>
      </c>
    </row>
    <row r="478" spans="1:2">
      <c r="A478" s="173" t="s">
        <v>464</v>
      </c>
      <c r="B478" s="86">
        <f>SUM(B479:B481)</f>
        <v>0</v>
      </c>
    </row>
    <row r="479" spans="1:2">
      <c r="A479" s="171" t="s">
        <v>465</v>
      </c>
      <c r="B479" s="86">
        <v>0</v>
      </c>
    </row>
    <row r="480" spans="1:2">
      <c r="A480" s="171" t="s">
        <v>466</v>
      </c>
      <c r="B480" s="86">
        <v>0</v>
      </c>
    </row>
    <row r="481" spans="1:2">
      <c r="A481" s="171" t="s">
        <v>467</v>
      </c>
      <c r="B481" s="86">
        <v>0</v>
      </c>
    </row>
    <row r="482" spans="1:2">
      <c r="A482" s="173" t="s">
        <v>468</v>
      </c>
      <c r="B482" s="86">
        <f>SUM(B483:B485)</f>
        <v>0</v>
      </c>
    </row>
    <row r="483" spans="1:2">
      <c r="A483" s="171" t="s">
        <v>469</v>
      </c>
      <c r="B483" s="86">
        <v>0</v>
      </c>
    </row>
    <row r="484" spans="1:2">
      <c r="A484" s="171" t="s">
        <v>470</v>
      </c>
      <c r="B484" s="86">
        <v>0</v>
      </c>
    </row>
    <row r="485" spans="1:2">
      <c r="A485" s="171" t="s">
        <v>471</v>
      </c>
      <c r="B485" s="86">
        <v>0</v>
      </c>
    </row>
    <row r="486" spans="1:2">
      <c r="A486" s="173" t="s">
        <v>472</v>
      </c>
      <c r="B486" s="86">
        <f>SUM(B487:B490)</f>
        <v>0</v>
      </c>
    </row>
    <row r="487" spans="1:2">
      <c r="A487" s="171" t="s">
        <v>473</v>
      </c>
      <c r="B487" s="86">
        <v>0</v>
      </c>
    </row>
    <row r="488" spans="1:2">
      <c r="A488" s="171" t="s">
        <v>474</v>
      </c>
      <c r="B488" s="86">
        <v>0</v>
      </c>
    </row>
    <row r="489" spans="1:2">
      <c r="A489" s="171" t="s">
        <v>475</v>
      </c>
      <c r="B489" s="86">
        <v>0</v>
      </c>
    </row>
    <row r="490" spans="1:2">
      <c r="A490" s="171" t="s">
        <v>476</v>
      </c>
      <c r="B490" s="86">
        <v>0</v>
      </c>
    </row>
    <row r="491" spans="1:2">
      <c r="A491" s="173" t="s">
        <v>477</v>
      </c>
      <c r="B491" s="86">
        <f>SUM(B492,B508,B516,B527,B536,B544)</f>
        <v>2663</v>
      </c>
    </row>
    <row r="492" spans="1:2">
      <c r="A492" s="173" t="s">
        <v>478</v>
      </c>
      <c r="B492" s="86">
        <f>SUM(B493:B507)</f>
        <v>1494</v>
      </c>
    </row>
    <row r="493" spans="1:2">
      <c r="A493" s="171" t="s">
        <v>151</v>
      </c>
      <c r="B493" s="86">
        <v>525</v>
      </c>
    </row>
    <row r="494" spans="1:2">
      <c r="A494" s="171" t="s">
        <v>152</v>
      </c>
      <c r="B494" s="86">
        <v>0</v>
      </c>
    </row>
    <row r="495" spans="1:2">
      <c r="A495" s="171" t="s">
        <v>153</v>
      </c>
      <c r="B495" s="86">
        <v>0</v>
      </c>
    </row>
    <row r="496" spans="1:2">
      <c r="A496" s="171" t="s">
        <v>479</v>
      </c>
      <c r="B496" s="86">
        <v>86</v>
      </c>
    </row>
    <row r="497" spans="1:2">
      <c r="A497" s="171" t="s">
        <v>480</v>
      </c>
      <c r="B497" s="86">
        <v>0</v>
      </c>
    </row>
    <row r="498" spans="1:2">
      <c r="A498" s="171" t="s">
        <v>481</v>
      </c>
      <c r="B498" s="86">
        <v>0</v>
      </c>
    </row>
    <row r="499" spans="1:2">
      <c r="A499" s="171" t="s">
        <v>482</v>
      </c>
      <c r="B499" s="86">
        <v>206</v>
      </c>
    </row>
    <row r="500" spans="1:2">
      <c r="A500" s="171" t="s">
        <v>483</v>
      </c>
      <c r="B500" s="86">
        <v>338</v>
      </c>
    </row>
    <row r="501" spans="1:2">
      <c r="A501" s="171" t="s">
        <v>484</v>
      </c>
      <c r="B501" s="86">
        <v>104</v>
      </c>
    </row>
    <row r="502" spans="1:2">
      <c r="A502" s="171" t="s">
        <v>485</v>
      </c>
      <c r="B502" s="86">
        <v>22</v>
      </c>
    </row>
    <row r="503" spans="1:2">
      <c r="A503" s="171" t="s">
        <v>486</v>
      </c>
      <c r="B503" s="86">
        <v>0</v>
      </c>
    </row>
    <row r="504" spans="1:2">
      <c r="A504" s="171" t="s">
        <v>487</v>
      </c>
      <c r="B504" s="86">
        <v>13</v>
      </c>
    </row>
    <row r="505" spans="1:2">
      <c r="A505" s="171" t="s">
        <v>488</v>
      </c>
      <c r="B505" s="86">
        <v>0</v>
      </c>
    </row>
    <row r="506" spans="1:2">
      <c r="A506" s="171" t="s">
        <v>489</v>
      </c>
      <c r="B506" s="86">
        <v>50</v>
      </c>
    </row>
    <row r="507" spans="1:2">
      <c r="A507" s="171" t="s">
        <v>490</v>
      </c>
      <c r="B507" s="86">
        <v>150</v>
      </c>
    </row>
    <row r="508" spans="1:2">
      <c r="A508" s="173" t="s">
        <v>491</v>
      </c>
      <c r="B508" s="86">
        <f>SUM(B509:B515)</f>
        <v>79</v>
      </c>
    </row>
    <row r="509" spans="1:2">
      <c r="A509" s="171" t="s">
        <v>151</v>
      </c>
      <c r="B509" s="86">
        <v>0</v>
      </c>
    </row>
    <row r="510" spans="1:2">
      <c r="A510" s="171" t="s">
        <v>152</v>
      </c>
      <c r="B510" s="86">
        <v>0</v>
      </c>
    </row>
    <row r="511" spans="1:2">
      <c r="A511" s="171" t="s">
        <v>153</v>
      </c>
      <c r="B511" s="86">
        <v>0</v>
      </c>
    </row>
    <row r="512" spans="1:2">
      <c r="A512" s="171" t="s">
        <v>492</v>
      </c>
      <c r="B512" s="86">
        <v>0</v>
      </c>
    </row>
    <row r="513" spans="1:2">
      <c r="A513" s="171" t="s">
        <v>493</v>
      </c>
      <c r="B513" s="86">
        <v>79</v>
      </c>
    </row>
    <row r="514" spans="1:2">
      <c r="A514" s="171" t="s">
        <v>494</v>
      </c>
      <c r="B514" s="86">
        <v>0</v>
      </c>
    </row>
    <row r="515" spans="1:2">
      <c r="A515" s="171" t="s">
        <v>495</v>
      </c>
      <c r="B515" s="86">
        <v>0</v>
      </c>
    </row>
    <row r="516" spans="1:2">
      <c r="A516" s="173" t="s">
        <v>496</v>
      </c>
      <c r="B516" s="86">
        <f>SUM(B517:B526)</f>
        <v>176</v>
      </c>
    </row>
    <row r="517" spans="1:2">
      <c r="A517" s="171" t="s">
        <v>151</v>
      </c>
      <c r="B517" s="86">
        <v>0</v>
      </c>
    </row>
    <row r="518" spans="1:2">
      <c r="A518" s="171" t="s">
        <v>152</v>
      </c>
      <c r="B518" s="86">
        <v>0</v>
      </c>
    </row>
    <row r="519" spans="1:2">
      <c r="A519" s="171" t="s">
        <v>153</v>
      </c>
      <c r="B519" s="86">
        <v>0</v>
      </c>
    </row>
    <row r="520" spans="1:2">
      <c r="A520" s="171" t="s">
        <v>497</v>
      </c>
      <c r="B520" s="86">
        <v>0</v>
      </c>
    </row>
    <row r="521" spans="1:2">
      <c r="A521" s="171" t="s">
        <v>498</v>
      </c>
      <c r="B521" s="86">
        <v>0</v>
      </c>
    </row>
    <row r="522" spans="1:2">
      <c r="A522" s="171" t="s">
        <v>499</v>
      </c>
      <c r="B522" s="86">
        <v>47</v>
      </c>
    </row>
    <row r="523" spans="1:2">
      <c r="A523" s="171" t="s">
        <v>500</v>
      </c>
      <c r="B523" s="86">
        <v>103</v>
      </c>
    </row>
    <row r="524" spans="1:2">
      <c r="A524" s="171" t="s">
        <v>501</v>
      </c>
      <c r="B524" s="86">
        <v>13</v>
      </c>
    </row>
    <row r="525" spans="1:2">
      <c r="A525" s="171" t="s">
        <v>502</v>
      </c>
      <c r="B525" s="86">
        <v>8</v>
      </c>
    </row>
    <row r="526" spans="1:2">
      <c r="A526" s="171" t="s">
        <v>503</v>
      </c>
      <c r="B526" s="86">
        <v>5</v>
      </c>
    </row>
    <row r="527" spans="1:2">
      <c r="A527" s="87" t="s">
        <v>504</v>
      </c>
      <c r="B527" s="86">
        <f>SUM(B528:B535)</f>
        <v>29</v>
      </c>
    </row>
    <row r="528" spans="1:2">
      <c r="A528" s="88" t="s">
        <v>151</v>
      </c>
      <c r="B528" s="86">
        <v>0</v>
      </c>
    </row>
    <row r="529" spans="1:2">
      <c r="A529" s="88" t="s">
        <v>152</v>
      </c>
      <c r="B529" s="86">
        <v>0</v>
      </c>
    </row>
    <row r="530" spans="1:2">
      <c r="A530" s="88" t="s">
        <v>153</v>
      </c>
      <c r="B530" s="86">
        <v>0</v>
      </c>
    </row>
    <row r="531" spans="1:2">
      <c r="A531" s="88" t="s">
        <v>505</v>
      </c>
      <c r="B531" s="86">
        <v>0</v>
      </c>
    </row>
    <row r="532" spans="1:2">
      <c r="A532" s="88" t="s">
        <v>506</v>
      </c>
      <c r="B532" s="86">
        <v>0</v>
      </c>
    </row>
    <row r="533" spans="1:2">
      <c r="A533" s="88" t="s">
        <v>507</v>
      </c>
      <c r="B533" s="86">
        <v>0</v>
      </c>
    </row>
    <row r="534" spans="1:2">
      <c r="A534" s="88" t="s">
        <v>508</v>
      </c>
      <c r="B534" s="86">
        <v>21</v>
      </c>
    </row>
    <row r="535" spans="1:2">
      <c r="A535" s="88" t="s">
        <v>509</v>
      </c>
      <c r="B535" s="86">
        <v>8</v>
      </c>
    </row>
    <row r="536" spans="1:2">
      <c r="A536" s="87" t="s">
        <v>510</v>
      </c>
      <c r="B536" s="86">
        <f>SUM(B537:B543)</f>
        <v>877</v>
      </c>
    </row>
    <row r="537" spans="1:2">
      <c r="A537" s="88" t="s">
        <v>151</v>
      </c>
      <c r="B537" s="86">
        <v>0</v>
      </c>
    </row>
    <row r="538" spans="1:2">
      <c r="A538" s="88" t="s">
        <v>152</v>
      </c>
      <c r="B538" s="86">
        <v>0</v>
      </c>
    </row>
    <row r="539" spans="1:2">
      <c r="A539" s="88" t="s">
        <v>153</v>
      </c>
      <c r="B539" s="86">
        <v>0</v>
      </c>
    </row>
    <row r="540" spans="1:2">
      <c r="A540" s="88" t="s">
        <v>511</v>
      </c>
      <c r="B540" s="86">
        <v>0</v>
      </c>
    </row>
    <row r="541" spans="1:2">
      <c r="A541" s="88" t="s">
        <v>512</v>
      </c>
      <c r="B541" s="86">
        <v>19</v>
      </c>
    </row>
    <row r="542" spans="1:2">
      <c r="A542" s="88" t="s">
        <v>513</v>
      </c>
      <c r="B542" s="86">
        <v>838</v>
      </c>
    </row>
    <row r="543" spans="1:2">
      <c r="A543" s="88" t="s">
        <v>514</v>
      </c>
      <c r="B543" s="86">
        <v>20</v>
      </c>
    </row>
    <row r="544" spans="1:2">
      <c r="A544" s="173" t="s">
        <v>515</v>
      </c>
      <c r="B544" s="86">
        <f>SUM(B545:B547)</f>
        <v>8</v>
      </c>
    </row>
    <row r="545" spans="1:2">
      <c r="A545" s="171" t="s">
        <v>516</v>
      </c>
      <c r="B545" s="86">
        <v>0</v>
      </c>
    </row>
    <row r="546" spans="1:2">
      <c r="A546" s="171" t="s">
        <v>517</v>
      </c>
      <c r="B546" s="86">
        <v>0</v>
      </c>
    </row>
    <row r="547" spans="1:2">
      <c r="A547" s="171" t="s">
        <v>518</v>
      </c>
      <c r="B547" s="86">
        <v>8</v>
      </c>
    </row>
    <row r="548" spans="1:2">
      <c r="A548" s="173" t="s">
        <v>519</v>
      </c>
      <c r="B548" s="86">
        <f>SUM(B549,B568,B576,B578,B587,B591,B601,B610,B617,B625,B634,B639,B642,B645,B648,B651,B654,B658,B662,B670,B673)</f>
        <v>61130</v>
      </c>
    </row>
    <row r="549" spans="1:2">
      <c r="A549" s="173" t="s">
        <v>520</v>
      </c>
      <c r="B549" s="86">
        <f>SUM(B550:B567)</f>
        <v>1591</v>
      </c>
    </row>
    <row r="550" spans="1:2">
      <c r="A550" s="171" t="s">
        <v>151</v>
      </c>
      <c r="B550" s="86">
        <v>476</v>
      </c>
    </row>
    <row r="551" spans="1:2">
      <c r="A551" s="171" t="s">
        <v>152</v>
      </c>
      <c r="B551" s="86">
        <v>0</v>
      </c>
    </row>
    <row r="552" spans="1:2">
      <c r="A552" s="171" t="s">
        <v>153</v>
      </c>
      <c r="B552" s="86">
        <v>0</v>
      </c>
    </row>
    <row r="553" spans="1:2">
      <c r="A553" s="171" t="s">
        <v>521</v>
      </c>
      <c r="B553" s="86">
        <v>0</v>
      </c>
    </row>
    <row r="554" spans="1:2">
      <c r="A554" s="171" t="s">
        <v>522</v>
      </c>
      <c r="B554" s="86">
        <v>1</v>
      </c>
    </row>
    <row r="555" spans="1:2">
      <c r="A555" s="171" t="s">
        <v>523</v>
      </c>
      <c r="B555" s="86">
        <v>111</v>
      </c>
    </row>
    <row r="556" spans="1:2">
      <c r="A556" s="171" t="s">
        <v>524</v>
      </c>
      <c r="B556" s="86">
        <v>0</v>
      </c>
    </row>
    <row r="557" spans="1:2">
      <c r="A557" s="171" t="s">
        <v>192</v>
      </c>
      <c r="B557" s="86">
        <v>0</v>
      </c>
    </row>
    <row r="558" spans="1:2">
      <c r="A558" s="171" t="s">
        <v>525</v>
      </c>
      <c r="B558" s="86">
        <v>983</v>
      </c>
    </row>
    <row r="559" spans="1:2">
      <c r="A559" s="171" t="s">
        <v>526</v>
      </c>
      <c r="B559" s="86">
        <v>0</v>
      </c>
    </row>
    <row r="560" spans="1:2">
      <c r="A560" s="171" t="s">
        <v>527</v>
      </c>
      <c r="B560" s="86">
        <v>0</v>
      </c>
    </row>
    <row r="561" spans="1:2">
      <c r="A561" s="171" t="s">
        <v>528</v>
      </c>
      <c r="B561" s="86">
        <v>0</v>
      </c>
    </row>
    <row r="562" spans="1:2">
      <c r="A562" s="171" t="s">
        <v>529</v>
      </c>
      <c r="B562" s="86">
        <v>0</v>
      </c>
    </row>
    <row r="563" spans="1:2">
      <c r="A563" s="171" t="s">
        <v>530</v>
      </c>
      <c r="B563" s="86">
        <v>0</v>
      </c>
    </row>
    <row r="564" spans="1:2">
      <c r="A564" s="171" t="s">
        <v>531</v>
      </c>
      <c r="B564" s="86">
        <v>0</v>
      </c>
    </row>
    <row r="565" spans="1:2">
      <c r="A565" s="171" t="s">
        <v>532</v>
      </c>
      <c r="B565" s="86">
        <v>0</v>
      </c>
    </row>
    <row r="566" spans="1:2">
      <c r="A566" s="171" t="s">
        <v>160</v>
      </c>
      <c r="B566" s="86">
        <v>0</v>
      </c>
    </row>
    <row r="567" spans="1:2">
      <c r="A567" s="171" t="s">
        <v>533</v>
      </c>
      <c r="B567" s="86">
        <v>20</v>
      </c>
    </row>
    <row r="568" spans="1:2">
      <c r="A568" s="173" t="s">
        <v>534</v>
      </c>
      <c r="B568" s="86">
        <f>SUM(B569:B575)</f>
        <v>1949</v>
      </c>
    </row>
    <row r="569" spans="1:2">
      <c r="A569" s="171" t="s">
        <v>151</v>
      </c>
      <c r="B569" s="86">
        <v>221</v>
      </c>
    </row>
    <row r="570" spans="1:2">
      <c r="A570" s="171" t="s">
        <v>152</v>
      </c>
      <c r="B570" s="86">
        <v>6</v>
      </c>
    </row>
    <row r="571" spans="1:2">
      <c r="A571" s="171" t="s">
        <v>153</v>
      </c>
      <c r="B571" s="86">
        <v>0</v>
      </c>
    </row>
    <row r="572" spans="1:2">
      <c r="A572" s="171" t="s">
        <v>535</v>
      </c>
      <c r="B572" s="86">
        <v>0</v>
      </c>
    </row>
    <row r="573" spans="1:2">
      <c r="A573" s="171" t="s">
        <v>536</v>
      </c>
      <c r="B573" s="86">
        <v>0</v>
      </c>
    </row>
    <row r="574" spans="1:2">
      <c r="A574" s="171" t="s">
        <v>537</v>
      </c>
      <c r="B574" s="86">
        <v>1689</v>
      </c>
    </row>
    <row r="575" spans="1:2">
      <c r="A575" s="171" t="s">
        <v>538</v>
      </c>
      <c r="B575" s="86">
        <v>33</v>
      </c>
    </row>
    <row r="576" spans="1:2">
      <c r="A576" s="173" t="s">
        <v>539</v>
      </c>
      <c r="B576" s="86">
        <f>B577</f>
        <v>0</v>
      </c>
    </row>
    <row r="577" spans="1:2">
      <c r="A577" s="171" t="s">
        <v>540</v>
      </c>
      <c r="B577" s="86">
        <v>0</v>
      </c>
    </row>
    <row r="578" spans="1:2">
      <c r="A578" s="173" t="s">
        <v>541</v>
      </c>
      <c r="B578" s="86">
        <f>SUM(B579:B586)</f>
        <v>23264</v>
      </c>
    </row>
    <row r="579" spans="1:2">
      <c r="A579" s="171" t="s">
        <v>542</v>
      </c>
      <c r="B579" s="86">
        <v>254</v>
      </c>
    </row>
    <row r="580" spans="1:2">
      <c r="A580" s="171" t="s">
        <v>543</v>
      </c>
      <c r="B580" s="86">
        <v>39</v>
      </c>
    </row>
    <row r="581" spans="1:2">
      <c r="A581" s="171" t="s">
        <v>544</v>
      </c>
      <c r="B581" s="86">
        <v>0</v>
      </c>
    </row>
    <row r="582" spans="1:2">
      <c r="A582" s="171" t="s">
        <v>545</v>
      </c>
      <c r="B582" s="86">
        <v>5380</v>
      </c>
    </row>
    <row r="583" spans="1:2">
      <c r="A583" s="171" t="s">
        <v>546</v>
      </c>
      <c r="B583" s="86">
        <v>48</v>
      </c>
    </row>
    <row r="584" spans="1:2">
      <c r="A584" s="171" t="s">
        <v>547</v>
      </c>
      <c r="B584" s="86">
        <v>16091</v>
      </c>
    </row>
    <row r="585" spans="1:2">
      <c r="A585" s="171" t="s">
        <v>548</v>
      </c>
      <c r="B585" s="86">
        <v>2</v>
      </c>
    </row>
    <row r="586" spans="1:2">
      <c r="A586" s="171" t="s">
        <v>549</v>
      </c>
      <c r="B586" s="86">
        <v>1450</v>
      </c>
    </row>
    <row r="587" spans="1:2">
      <c r="A587" s="173" t="s">
        <v>550</v>
      </c>
      <c r="B587" s="86">
        <f>SUM(B588:B590)</f>
        <v>0</v>
      </c>
    </row>
    <row r="588" spans="1:2">
      <c r="A588" s="171" t="s">
        <v>551</v>
      </c>
      <c r="B588" s="86">
        <v>0</v>
      </c>
    </row>
    <row r="589" spans="1:2">
      <c r="A589" s="171" t="s">
        <v>552</v>
      </c>
      <c r="B589" s="86">
        <v>0</v>
      </c>
    </row>
    <row r="590" spans="1:2">
      <c r="A590" s="171" t="s">
        <v>553</v>
      </c>
      <c r="B590" s="86">
        <v>0</v>
      </c>
    </row>
    <row r="591" spans="1:2">
      <c r="A591" s="173" t="s">
        <v>554</v>
      </c>
      <c r="B591" s="86">
        <f>SUM(B592:B600)</f>
        <v>1707</v>
      </c>
    </row>
    <row r="592" spans="1:2">
      <c r="A592" s="171" t="s">
        <v>555</v>
      </c>
      <c r="B592" s="86">
        <v>0</v>
      </c>
    </row>
    <row r="593" spans="1:2">
      <c r="A593" s="171" t="s">
        <v>556</v>
      </c>
      <c r="B593" s="86">
        <v>0</v>
      </c>
    </row>
    <row r="594" spans="1:2">
      <c r="A594" s="171" t="s">
        <v>557</v>
      </c>
      <c r="B594" s="86">
        <v>65</v>
      </c>
    </row>
    <row r="595" spans="1:2">
      <c r="A595" s="171" t="s">
        <v>558</v>
      </c>
      <c r="B595" s="86">
        <v>1030</v>
      </c>
    </row>
    <row r="596" spans="1:2">
      <c r="A596" s="171" t="s">
        <v>559</v>
      </c>
      <c r="B596" s="86">
        <v>0</v>
      </c>
    </row>
    <row r="597" spans="1:2">
      <c r="A597" s="171" t="s">
        <v>560</v>
      </c>
      <c r="B597" s="86">
        <v>0</v>
      </c>
    </row>
    <row r="598" spans="1:2">
      <c r="A598" s="171" t="s">
        <v>561</v>
      </c>
      <c r="B598" s="86">
        <v>0</v>
      </c>
    </row>
    <row r="599" spans="1:2">
      <c r="A599" s="171" t="s">
        <v>562</v>
      </c>
      <c r="B599" s="86">
        <v>0</v>
      </c>
    </row>
    <row r="600" spans="1:2">
      <c r="A600" s="171" t="s">
        <v>563</v>
      </c>
      <c r="B600" s="86">
        <v>612</v>
      </c>
    </row>
    <row r="601" spans="1:2">
      <c r="A601" s="173" t="s">
        <v>564</v>
      </c>
      <c r="B601" s="86">
        <f>SUM(B602:B609)</f>
        <v>3664</v>
      </c>
    </row>
    <row r="602" spans="1:2">
      <c r="A602" s="171" t="s">
        <v>565</v>
      </c>
      <c r="B602" s="86">
        <v>1564</v>
      </c>
    </row>
    <row r="603" spans="1:2">
      <c r="A603" s="171" t="s">
        <v>566</v>
      </c>
      <c r="B603" s="86">
        <v>0</v>
      </c>
    </row>
    <row r="604" spans="1:2">
      <c r="A604" s="171" t="s">
        <v>567</v>
      </c>
      <c r="B604" s="86">
        <v>149</v>
      </c>
    </row>
    <row r="605" spans="1:2">
      <c r="A605" s="171" t="s">
        <v>568</v>
      </c>
      <c r="B605" s="86">
        <v>166</v>
      </c>
    </row>
    <row r="606" spans="1:2">
      <c r="A606" s="171" t="s">
        <v>569</v>
      </c>
      <c r="B606" s="86">
        <v>0</v>
      </c>
    </row>
    <row r="607" spans="1:2">
      <c r="A607" s="171" t="s">
        <v>570</v>
      </c>
      <c r="B607" s="86">
        <v>0</v>
      </c>
    </row>
    <row r="608" spans="1:2">
      <c r="A608" s="171" t="s">
        <v>571</v>
      </c>
      <c r="B608" s="86">
        <v>0</v>
      </c>
    </row>
    <row r="609" spans="1:2">
      <c r="A609" s="171" t="s">
        <v>572</v>
      </c>
      <c r="B609" s="86">
        <v>1785</v>
      </c>
    </row>
    <row r="610" spans="1:2">
      <c r="A610" s="173" t="s">
        <v>573</v>
      </c>
      <c r="B610" s="86">
        <f>SUM(B611:B616)</f>
        <v>203</v>
      </c>
    </row>
    <row r="611" spans="1:2">
      <c r="A611" s="171" t="s">
        <v>574</v>
      </c>
      <c r="B611" s="86">
        <v>133</v>
      </c>
    </row>
    <row r="612" spans="1:2">
      <c r="A612" s="171" t="s">
        <v>575</v>
      </c>
      <c r="B612" s="86">
        <v>38</v>
      </c>
    </row>
    <row r="613" spans="1:2">
      <c r="A613" s="171" t="s">
        <v>576</v>
      </c>
      <c r="B613" s="86">
        <v>1</v>
      </c>
    </row>
    <row r="614" spans="1:2">
      <c r="A614" s="171" t="s">
        <v>577</v>
      </c>
      <c r="B614" s="86">
        <v>0</v>
      </c>
    </row>
    <row r="615" spans="1:2">
      <c r="A615" s="171" t="s">
        <v>578</v>
      </c>
      <c r="B615" s="86">
        <v>21</v>
      </c>
    </row>
    <row r="616" spans="1:2">
      <c r="A616" s="171" t="s">
        <v>579</v>
      </c>
      <c r="B616" s="86">
        <v>10</v>
      </c>
    </row>
    <row r="617" spans="1:2">
      <c r="A617" s="173" t="s">
        <v>580</v>
      </c>
      <c r="B617" s="86">
        <f>SUM(B618:B624)</f>
        <v>1294</v>
      </c>
    </row>
    <row r="618" spans="1:2">
      <c r="A618" s="171" t="s">
        <v>581</v>
      </c>
      <c r="B618" s="86">
        <v>181</v>
      </c>
    </row>
    <row r="619" spans="1:2">
      <c r="A619" s="171" t="s">
        <v>582</v>
      </c>
      <c r="B619" s="86">
        <v>912</v>
      </c>
    </row>
    <row r="620" spans="1:2">
      <c r="A620" s="171" t="s">
        <v>583</v>
      </c>
      <c r="B620" s="86">
        <v>0</v>
      </c>
    </row>
    <row r="621" spans="1:2">
      <c r="A621" s="171" t="s">
        <v>584</v>
      </c>
      <c r="B621" s="86">
        <v>0</v>
      </c>
    </row>
    <row r="622" spans="1:2">
      <c r="A622" s="171" t="s">
        <v>585</v>
      </c>
      <c r="B622" s="86">
        <v>52</v>
      </c>
    </row>
    <row r="623" spans="1:2">
      <c r="A623" s="171" t="s">
        <v>586</v>
      </c>
      <c r="B623" s="86">
        <v>0</v>
      </c>
    </row>
    <row r="624" spans="1:2">
      <c r="A624" s="171" t="s">
        <v>587</v>
      </c>
      <c r="B624" s="86">
        <v>149</v>
      </c>
    </row>
    <row r="625" spans="1:2">
      <c r="A625" s="173" t="s">
        <v>588</v>
      </c>
      <c r="B625" s="86">
        <f>SUM(B626:B633)</f>
        <v>1546</v>
      </c>
    </row>
    <row r="626" spans="1:2">
      <c r="A626" s="171" t="s">
        <v>151</v>
      </c>
      <c r="B626" s="86">
        <v>58</v>
      </c>
    </row>
    <row r="627" spans="1:2">
      <c r="A627" s="171" t="s">
        <v>152</v>
      </c>
      <c r="B627" s="86">
        <v>41</v>
      </c>
    </row>
    <row r="628" spans="1:2">
      <c r="A628" s="171" t="s">
        <v>153</v>
      </c>
      <c r="B628" s="86">
        <v>0</v>
      </c>
    </row>
    <row r="629" spans="1:2">
      <c r="A629" s="171" t="s">
        <v>589</v>
      </c>
      <c r="B629" s="86">
        <v>107</v>
      </c>
    </row>
    <row r="630" spans="1:2">
      <c r="A630" s="171" t="s">
        <v>590</v>
      </c>
      <c r="B630" s="86">
        <v>111</v>
      </c>
    </row>
    <row r="631" spans="1:2">
      <c r="A631" s="171" t="s">
        <v>591</v>
      </c>
      <c r="B631" s="86">
        <v>1</v>
      </c>
    </row>
    <row r="632" spans="1:2">
      <c r="A632" s="171" t="s">
        <v>592</v>
      </c>
      <c r="B632" s="86">
        <v>914</v>
      </c>
    </row>
    <row r="633" spans="1:2">
      <c r="A633" s="171" t="s">
        <v>593</v>
      </c>
      <c r="B633" s="86">
        <v>314</v>
      </c>
    </row>
    <row r="634" spans="1:2">
      <c r="A634" s="173" t="s">
        <v>594</v>
      </c>
      <c r="B634" s="86">
        <f>SUM(B635:B638)</f>
        <v>1</v>
      </c>
    </row>
    <row r="635" spans="1:2">
      <c r="A635" s="171" t="s">
        <v>151</v>
      </c>
      <c r="B635" s="86">
        <v>0</v>
      </c>
    </row>
    <row r="636" spans="1:2">
      <c r="A636" s="171" t="s">
        <v>152</v>
      </c>
      <c r="B636" s="86">
        <v>0</v>
      </c>
    </row>
    <row r="637" spans="1:2">
      <c r="A637" s="171" t="s">
        <v>153</v>
      </c>
      <c r="B637" s="86">
        <v>0</v>
      </c>
    </row>
    <row r="638" spans="1:2">
      <c r="A638" s="171" t="s">
        <v>595</v>
      </c>
      <c r="B638" s="86">
        <v>1</v>
      </c>
    </row>
    <row r="639" spans="1:2">
      <c r="A639" s="173" t="s">
        <v>596</v>
      </c>
      <c r="B639" s="86">
        <f>SUM(B640:B641)</f>
        <v>10223</v>
      </c>
    </row>
    <row r="640" spans="1:2">
      <c r="A640" s="171" t="s">
        <v>597</v>
      </c>
      <c r="B640" s="86">
        <v>2097</v>
      </c>
    </row>
    <row r="641" spans="1:2">
      <c r="A641" s="171" t="s">
        <v>598</v>
      </c>
      <c r="B641" s="86">
        <v>8126</v>
      </c>
    </row>
    <row r="642" spans="1:2">
      <c r="A642" s="173" t="s">
        <v>599</v>
      </c>
      <c r="B642" s="86">
        <f>SUM(B643:B644)</f>
        <v>192</v>
      </c>
    </row>
    <row r="643" spans="1:2">
      <c r="A643" s="171" t="s">
        <v>600</v>
      </c>
      <c r="B643" s="86">
        <v>176</v>
      </c>
    </row>
    <row r="644" spans="1:2">
      <c r="A644" s="171" t="s">
        <v>601</v>
      </c>
      <c r="B644" s="86">
        <v>16</v>
      </c>
    </row>
    <row r="645" spans="1:2">
      <c r="A645" s="173" t="s">
        <v>602</v>
      </c>
      <c r="B645" s="86">
        <f>SUM(B646:B647)</f>
        <v>1615</v>
      </c>
    </row>
    <row r="646" spans="1:2">
      <c r="A646" s="171" t="s">
        <v>603</v>
      </c>
      <c r="B646" s="86">
        <v>394</v>
      </c>
    </row>
    <row r="647" spans="1:2">
      <c r="A647" s="171" t="s">
        <v>604</v>
      </c>
      <c r="B647" s="86">
        <v>1221</v>
      </c>
    </row>
    <row r="648" spans="1:2">
      <c r="A648" s="173" t="s">
        <v>605</v>
      </c>
      <c r="B648" s="86">
        <f>SUM(B649:B650)</f>
        <v>0</v>
      </c>
    </row>
    <row r="649" spans="1:2">
      <c r="A649" s="171" t="s">
        <v>606</v>
      </c>
      <c r="B649" s="86">
        <v>0</v>
      </c>
    </row>
    <row r="650" spans="1:2">
      <c r="A650" s="171" t="s">
        <v>607</v>
      </c>
      <c r="B650" s="86">
        <v>0</v>
      </c>
    </row>
    <row r="651" spans="1:2">
      <c r="A651" s="173" t="s">
        <v>608</v>
      </c>
      <c r="B651" s="86">
        <f>SUM(B652:B653)</f>
        <v>1</v>
      </c>
    </row>
    <row r="652" spans="1:2">
      <c r="A652" s="171" t="s">
        <v>609</v>
      </c>
      <c r="B652" s="86">
        <v>1</v>
      </c>
    </row>
    <row r="653" spans="1:2">
      <c r="A653" s="171" t="s">
        <v>610</v>
      </c>
      <c r="B653" s="86">
        <v>0</v>
      </c>
    </row>
    <row r="654" spans="1:2">
      <c r="A654" s="173" t="s">
        <v>611</v>
      </c>
      <c r="B654" s="86">
        <f>SUM(B655:B657)</f>
        <v>7921</v>
      </c>
    </row>
    <row r="655" spans="1:2">
      <c r="A655" s="171" t="s">
        <v>612</v>
      </c>
      <c r="B655" s="86">
        <v>0</v>
      </c>
    </row>
    <row r="656" spans="1:2">
      <c r="A656" s="171" t="s">
        <v>613</v>
      </c>
      <c r="B656" s="86">
        <v>7921</v>
      </c>
    </row>
    <row r="657" spans="1:2">
      <c r="A657" s="171" t="s">
        <v>614</v>
      </c>
      <c r="B657" s="86">
        <v>0</v>
      </c>
    </row>
    <row r="658" spans="1:2">
      <c r="A658" s="173" t="s">
        <v>615</v>
      </c>
      <c r="B658" s="86">
        <f>SUM(B659:B661)</f>
        <v>1330</v>
      </c>
    </row>
    <row r="659" spans="1:2">
      <c r="A659" s="171" t="s">
        <v>616</v>
      </c>
      <c r="B659" s="86">
        <v>0</v>
      </c>
    </row>
    <row r="660" spans="1:2">
      <c r="A660" s="171" t="s">
        <v>617</v>
      </c>
      <c r="B660" s="86">
        <v>0</v>
      </c>
    </row>
    <row r="661" spans="1:2">
      <c r="A661" s="171" t="s">
        <v>618</v>
      </c>
      <c r="B661" s="86">
        <v>1330</v>
      </c>
    </row>
    <row r="662" spans="1:2">
      <c r="A662" s="173" t="s">
        <v>619</v>
      </c>
      <c r="B662" s="86">
        <f>SUM(B663:B669)</f>
        <v>469</v>
      </c>
    </row>
    <row r="663" spans="1:2">
      <c r="A663" s="171" t="s">
        <v>151</v>
      </c>
      <c r="B663" s="86">
        <v>150</v>
      </c>
    </row>
    <row r="664" spans="1:2">
      <c r="A664" s="171" t="s">
        <v>152</v>
      </c>
      <c r="B664" s="86">
        <v>0</v>
      </c>
    </row>
    <row r="665" spans="1:2">
      <c r="A665" s="171" t="s">
        <v>153</v>
      </c>
      <c r="B665" s="86">
        <v>0</v>
      </c>
    </row>
    <row r="666" spans="1:2">
      <c r="A666" s="171" t="s">
        <v>620</v>
      </c>
      <c r="B666" s="86">
        <v>9</v>
      </c>
    </row>
    <row r="667" spans="1:2">
      <c r="A667" s="171" t="s">
        <v>621</v>
      </c>
      <c r="B667" s="86">
        <v>0</v>
      </c>
    </row>
    <row r="668" spans="1:2">
      <c r="A668" s="171" t="s">
        <v>160</v>
      </c>
      <c r="B668" s="86">
        <v>0</v>
      </c>
    </row>
    <row r="669" spans="1:2">
      <c r="A669" s="171" t="s">
        <v>622</v>
      </c>
      <c r="B669" s="86">
        <v>310</v>
      </c>
    </row>
    <row r="670" spans="1:2">
      <c r="A670" s="173" t="s">
        <v>623</v>
      </c>
      <c r="B670" s="86">
        <f>SUM(B671:B672)</f>
        <v>4141</v>
      </c>
    </row>
    <row r="671" spans="1:2">
      <c r="A671" s="171" t="s">
        <v>624</v>
      </c>
      <c r="B671" s="86">
        <v>705</v>
      </c>
    </row>
    <row r="672" spans="1:2">
      <c r="A672" s="171" t="s">
        <v>625</v>
      </c>
      <c r="B672" s="86">
        <v>3436</v>
      </c>
    </row>
    <row r="673" spans="1:2">
      <c r="A673" s="173" t="s">
        <v>626</v>
      </c>
      <c r="B673" s="86">
        <f>B674</f>
        <v>19</v>
      </c>
    </row>
    <row r="674" spans="1:2">
      <c r="A674" s="171" t="s">
        <v>627</v>
      </c>
      <c r="B674" s="86">
        <v>19</v>
      </c>
    </row>
    <row r="675" spans="1:2">
      <c r="A675" s="173" t="s">
        <v>628</v>
      </c>
      <c r="B675" s="86">
        <f>SUM(B676,B681,B696,B700,B712,B715,B719,B724,B728,B732,B735,B744,B746)</f>
        <v>21277</v>
      </c>
    </row>
    <row r="676" spans="1:2">
      <c r="A676" s="173" t="s">
        <v>629</v>
      </c>
      <c r="B676" s="86">
        <f>SUM(B677:B680)</f>
        <v>461</v>
      </c>
    </row>
    <row r="677" spans="1:2">
      <c r="A677" s="171" t="s">
        <v>151</v>
      </c>
      <c r="B677" s="86">
        <v>289</v>
      </c>
    </row>
    <row r="678" spans="1:2">
      <c r="A678" s="171" t="s">
        <v>152</v>
      </c>
      <c r="B678" s="86">
        <v>29</v>
      </c>
    </row>
    <row r="679" spans="1:2">
      <c r="A679" s="171" t="s">
        <v>153</v>
      </c>
      <c r="B679" s="86">
        <v>0</v>
      </c>
    </row>
    <row r="680" spans="1:2">
      <c r="A680" s="171" t="s">
        <v>630</v>
      </c>
      <c r="B680" s="86">
        <v>143</v>
      </c>
    </row>
    <row r="681" spans="1:2">
      <c r="A681" s="173" t="s">
        <v>631</v>
      </c>
      <c r="B681" s="86">
        <f>SUM(B682:B695)</f>
        <v>3798</v>
      </c>
    </row>
    <row r="682" spans="1:2">
      <c r="A682" s="171" t="s">
        <v>632</v>
      </c>
      <c r="B682" s="86">
        <v>1923</v>
      </c>
    </row>
    <row r="683" spans="1:2">
      <c r="A683" s="171" t="s">
        <v>633</v>
      </c>
      <c r="B683" s="86">
        <v>1072</v>
      </c>
    </row>
    <row r="684" spans="1:2">
      <c r="A684" s="171" t="s">
        <v>634</v>
      </c>
      <c r="B684" s="86">
        <v>0</v>
      </c>
    </row>
    <row r="685" spans="1:2">
      <c r="A685" s="171" t="s">
        <v>635</v>
      </c>
      <c r="B685" s="86">
        <v>0</v>
      </c>
    </row>
    <row r="686" spans="1:2">
      <c r="A686" s="171" t="s">
        <v>636</v>
      </c>
      <c r="B686" s="86">
        <v>0</v>
      </c>
    </row>
    <row r="687" spans="1:2">
      <c r="A687" s="171" t="s">
        <v>637</v>
      </c>
      <c r="B687" s="86">
        <v>788</v>
      </c>
    </row>
    <row r="688" spans="1:2">
      <c r="A688" s="171" t="s">
        <v>638</v>
      </c>
      <c r="B688" s="86">
        <v>0</v>
      </c>
    </row>
    <row r="689" spans="1:2">
      <c r="A689" s="171" t="s">
        <v>639</v>
      </c>
      <c r="B689" s="86">
        <v>0</v>
      </c>
    </row>
    <row r="690" spans="1:2">
      <c r="A690" s="171" t="s">
        <v>640</v>
      </c>
      <c r="B690" s="86">
        <v>0</v>
      </c>
    </row>
    <row r="691" spans="1:2">
      <c r="A691" s="171" t="s">
        <v>641</v>
      </c>
      <c r="B691" s="86">
        <v>0</v>
      </c>
    </row>
    <row r="692" spans="1:2">
      <c r="A692" s="171" t="s">
        <v>642</v>
      </c>
      <c r="B692" s="86">
        <v>0</v>
      </c>
    </row>
    <row r="693" spans="1:2">
      <c r="A693" s="171" t="s">
        <v>643</v>
      </c>
      <c r="B693" s="86">
        <v>0</v>
      </c>
    </row>
    <row r="694" spans="1:2">
      <c r="A694" s="171" t="s">
        <v>644</v>
      </c>
      <c r="B694" s="86">
        <v>0</v>
      </c>
    </row>
    <row r="695" spans="1:2">
      <c r="A695" s="171" t="s">
        <v>645</v>
      </c>
      <c r="B695" s="86">
        <v>15</v>
      </c>
    </row>
    <row r="696" spans="1:2">
      <c r="A696" s="173" t="s">
        <v>646</v>
      </c>
      <c r="B696" s="86">
        <f>SUM(B697:B699)</f>
        <v>5210</v>
      </c>
    </row>
    <row r="697" spans="1:2">
      <c r="A697" s="171" t="s">
        <v>647</v>
      </c>
      <c r="B697" s="86">
        <v>0</v>
      </c>
    </row>
    <row r="698" spans="1:2">
      <c r="A698" s="171" t="s">
        <v>648</v>
      </c>
      <c r="B698" s="86">
        <v>3764</v>
      </c>
    </row>
    <row r="699" spans="1:2">
      <c r="A699" s="171" t="s">
        <v>649</v>
      </c>
      <c r="B699" s="86">
        <v>1446</v>
      </c>
    </row>
    <row r="700" spans="1:2">
      <c r="A700" s="173" t="s">
        <v>650</v>
      </c>
      <c r="B700" s="86">
        <f>SUM(B701:B711)</f>
        <v>3978</v>
      </c>
    </row>
    <row r="701" spans="1:2">
      <c r="A701" s="171" t="s">
        <v>651</v>
      </c>
      <c r="B701" s="86">
        <v>533</v>
      </c>
    </row>
    <row r="702" spans="1:2">
      <c r="A702" s="171" t="s">
        <v>652</v>
      </c>
      <c r="B702" s="86">
        <v>66</v>
      </c>
    </row>
    <row r="703" spans="1:2">
      <c r="A703" s="171" t="s">
        <v>653</v>
      </c>
      <c r="B703" s="86">
        <v>0</v>
      </c>
    </row>
    <row r="704" spans="1:2">
      <c r="A704" s="171" t="s">
        <v>654</v>
      </c>
      <c r="B704" s="86">
        <v>0</v>
      </c>
    </row>
    <row r="705" spans="1:2">
      <c r="A705" s="171" t="s">
        <v>655</v>
      </c>
      <c r="B705" s="86">
        <v>69</v>
      </c>
    </row>
    <row r="706" spans="1:2">
      <c r="A706" s="171" t="s">
        <v>656</v>
      </c>
      <c r="B706" s="86">
        <v>0</v>
      </c>
    </row>
    <row r="707" spans="1:2">
      <c r="A707" s="171" t="s">
        <v>657</v>
      </c>
      <c r="B707" s="86">
        <v>0</v>
      </c>
    </row>
    <row r="708" spans="1:2">
      <c r="A708" s="171" t="s">
        <v>658</v>
      </c>
      <c r="B708" s="86">
        <v>2573</v>
      </c>
    </row>
    <row r="709" spans="1:2">
      <c r="A709" s="171" t="s">
        <v>659</v>
      </c>
      <c r="B709" s="86">
        <v>737</v>
      </c>
    </row>
    <row r="710" spans="1:2">
      <c r="A710" s="171" t="s">
        <v>660</v>
      </c>
      <c r="B710" s="86">
        <v>0</v>
      </c>
    </row>
    <row r="711" spans="1:2">
      <c r="A711" s="171" t="s">
        <v>661</v>
      </c>
      <c r="B711" s="86">
        <v>0</v>
      </c>
    </row>
    <row r="712" spans="1:2">
      <c r="A712" s="173" t="s">
        <v>662</v>
      </c>
      <c r="B712" s="86">
        <f>SUM(B713:B714)</f>
        <v>98</v>
      </c>
    </row>
    <row r="713" spans="1:2">
      <c r="A713" s="171" t="s">
        <v>663</v>
      </c>
      <c r="B713" s="86">
        <v>98</v>
      </c>
    </row>
    <row r="714" spans="1:2">
      <c r="A714" s="171" t="s">
        <v>664</v>
      </c>
      <c r="B714" s="86">
        <v>0</v>
      </c>
    </row>
    <row r="715" spans="1:2">
      <c r="A715" s="173" t="s">
        <v>665</v>
      </c>
      <c r="B715" s="86">
        <f>SUM(B716:B718)</f>
        <v>321</v>
      </c>
    </row>
    <row r="716" spans="1:2">
      <c r="A716" s="171" t="s">
        <v>666</v>
      </c>
      <c r="B716" s="86">
        <v>0</v>
      </c>
    </row>
    <row r="717" spans="1:2">
      <c r="A717" s="171" t="s">
        <v>667</v>
      </c>
      <c r="B717" s="86">
        <v>263</v>
      </c>
    </row>
    <row r="718" spans="1:2">
      <c r="A718" s="171" t="s">
        <v>668</v>
      </c>
      <c r="B718" s="86">
        <v>58</v>
      </c>
    </row>
    <row r="719" spans="1:2">
      <c r="A719" s="173" t="s">
        <v>669</v>
      </c>
      <c r="B719" s="86">
        <f>SUM(B720:B723)</f>
        <v>4014</v>
      </c>
    </row>
    <row r="720" spans="1:2">
      <c r="A720" s="171" t="s">
        <v>670</v>
      </c>
      <c r="B720" s="86">
        <v>1370</v>
      </c>
    </row>
    <row r="721" spans="1:2">
      <c r="A721" s="171" t="s">
        <v>671</v>
      </c>
      <c r="B721" s="86">
        <v>942</v>
      </c>
    </row>
    <row r="722" spans="1:2">
      <c r="A722" s="171" t="s">
        <v>672</v>
      </c>
      <c r="B722" s="86">
        <v>1701</v>
      </c>
    </row>
    <row r="723" spans="1:2">
      <c r="A723" s="171" t="s">
        <v>673</v>
      </c>
      <c r="B723" s="86">
        <v>1</v>
      </c>
    </row>
    <row r="724" spans="1:2">
      <c r="A724" s="173" t="s">
        <v>674</v>
      </c>
      <c r="B724" s="86">
        <f>SUM(B725:B727)</f>
        <v>13</v>
      </c>
    </row>
    <row r="725" spans="1:2">
      <c r="A725" s="171" t="s">
        <v>675</v>
      </c>
      <c r="B725" s="86">
        <v>0</v>
      </c>
    </row>
    <row r="726" spans="1:2">
      <c r="A726" s="171" t="s">
        <v>676</v>
      </c>
      <c r="B726" s="86">
        <v>13</v>
      </c>
    </row>
    <row r="727" spans="1:2">
      <c r="A727" s="171" t="s">
        <v>677</v>
      </c>
      <c r="B727" s="86">
        <v>0</v>
      </c>
    </row>
    <row r="728" spans="1:2">
      <c r="A728" s="173" t="s">
        <v>678</v>
      </c>
      <c r="B728" s="86">
        <f>SUM(B729:B731)</f>
        <v>2550</v>
      </c>
    </row>
    <row r="729" spans="1:2">
      <c r="A729" s="171" t="s">
        <v>679</v>
      </c>
      <c r="B729" s="86">
        <v>2550</v>
      </c>
    </row>
    <row r="730" spans="1:2">
      <c r="A730" s="171" t="s">
        <v>680</v>
      </c>
      <c r="B730" s="86">
        <v>0</v>
      </c>
    </row>
    <row r="731" spans="1:2">
      <c r="A731" s="171" t="s">
        <v>681</v>
      </c>
      <c r="B731" s="86">
        <v>0</v>
      </c>
    </row>
    <row r="732" spans="1:2">
      <c r="A732" s="173" t="s">
        <v>682</v>
      </c>
      <c r="B732" s="86">
        <f>SUM(B733:B734)</f>
        <v>51</v>
      </c>
    </row>
    <row r="733" spans="1:2">
      <c r="A733" s="171" t="s">
        <v>683</v>
      </c>
      <c r="B733" s="86">
        <v>51</v>
      </c>
    </row>
    <row r="734" spans="1:2">
      <c r="A734" s="171" t="s">
        <v>684</v>
      </c>
      <c r="B734" s="86">
        <v>0</v>
      </c>
    </row>
    <row r="735" spans="1:2">
      <c r="A735" s="173" t="s">
        <v>685</v>
      </c>
      <c r="B735" s="86">
        <f>SUM(B736:B743)</f>
        <v>410</v>
      </c>
    </row>
    <row r="736" spans="1:2">
      <c r="A736" s="171" t="s">
        <v>151</v>
      </c>
      <c r="B736" s="86">
        <v>338</v>
      </c>
    </row>
    <row r="737" spans="1:2">
      <c r="A737" s="171" t="s">
        <v>152</v>
      </c>
      <c r="B737" s="86">
        <v>45</v>
      </c>
    </row>
    <row r="738" spans="1:2">
      <c r="A738" s="171" t="s">
        <v>153</v>
      </c>
      <c r="B738" s="86">
        <v>0</v>
      </c>
    </row>
    <row r="739" spans="1:2">
      <c r="A739" s="171" t="s">
        <v>192</v>
      </c>
      <c r="B739" s="86">
        <v>0</v>
      </c>
    </row>
    <row r="740" spans="1:2">
      <c r="A740" s="171" t="s">
        <v>686</v>
      </c>
      <c r="B740" s="86">
        <v>0</v>
      </c>
    </row>
    <row r="741" spans="1:2">
      <c r="A741" s="171" t="s">
        <v>687</v>
      </c>
      <c r="B741" s="86">
        <v>0</v>
      </c>
    </row>
    <row r="742" spans="1:2">
      <c r="A742" s="171" t="s">
        <v>160</v>
      </c>
      <c r="B742" s="86">
        <v>0</v>
      </c>
    </row>
    <row r="743" spans="1:2">
      <c r="A743" s="171" t="s">
        <v>688</v>
      </c>
      <c r="B743" s="86">
        <v>27</v>
      </c>
    </row>
    <row r="744" spans="1:2">
      <c r="A744" s="173" t="s">
        <v>689</v>
      </c>
      <c r="B744" s="86">
        <f>B745</f>
        <v>0</v>
      </c>
    </row>
    <row r="745" spans="1:2">
      <c r="A745" s="171" t="s">
        <v>690</v>
      </c>
      <c r="B745" s="86">
        <v>0</v>
      </c>
    </row>
    <row r="746" spans="1:2">
      <c r="A746" s="173" t="s">
        <v>691</v>
      </c>
      <c r="B746" s="86">
        <f>B747</f>
        <v>373</v>
      </c>
    </row>
    <row r="747" spans="1:2">
      <c r="A747" s="171" t="s">
        <v>692</v>
      </c>
      <c r="B747" s="86">
        <v>373</v>
      </c>
    </row>
    <row r="748" spans="1:2">
      <c r="A748" s="173" t="s">
        <v>693</v>
      </c>
      <c r="B748" s="86">
        <f>SUM(B749,B759,B763,B772,B779,B786,B792,B795,B798,B800,B802,B808,B810,B812,B823)</f>
        <v>1994</v>
      </c>
    </row>
    <row r="749" spans="1:2">
      <c r="A749" s="173" t="s">
        <v>694</v>
      </c>
      <c r="B749" s="86">
        <f>SUM(B750:B758)</f>
        <v>10</v>
      </c>
    </row>
    <row r="750" spans="1:2">
      <c r="A750" s="171" t="s">
        <v>151</v>
      </c>
      <c r="B750" s="86">
        <v>10</v>
      </c>
    </row>
    <row r="751" spans="1:2">
      <c r="A751" s="171" t="s">
        <v>152</v>
      </c>
      <c r="B751" s="86">
        <v>0</v>
      </c>
    </row>
    <row r="752" spans="1:2">
      <c r="A752" s="171" t="s">
        <v>153</v>
      </c>
      <c r="B752" s="86">
        <v>0</v>
      </c>
    </row>
    <row r="753" spans="1:2">
      <c r="A753" s="171" t="s">
        <v>695</v>
      </c>
      <c r="B753" s="86">
        <v>0</v>
      </c>
    </row>
    <row r="754" spans="1:2">
      <c r="A754" s="171" t="s">
        <v>696</v>
      </c>
      <c r="B754" s="86">
        <v>0</v>
      </c>
    </row>
    <row r="755" spans="1:2">
      <c r="A755" s="171" t="s">
        <v>697</v>
      </c>
      <c r="B755" s="86">
        <v>0</v>
      </c>
    </row>
    <row r="756" spans="1:2">
      <c r="A756" s="171" t="s">
        <v>698</v>
      </c>
      <c r="B756" s="86">
        <v>0</v>
      </c>
    </row>
    <row r="757" spans="1:2">
      <c r="A757" s="171" t="s">
        <v>699</v>
      </c>
      <c r="B757" s="86">
        <v>0</v>
      </c>
    </row>
    <row r="758" spans="1:2">
      <c r="A758" s="171" t="s">
        <v>700</v>
      </c>
      <c r="B758" s="86">
        <v>0</v>
      </c>
    </row>
    <row r="759" spans="1:2">
      <c r="A759" s="173" t="s">
        <v>701</v>
      </c>
      <c r="B759" s="86">
        <f>SUM(B760:B762)</f>
        <v>0</v>
      </c>
    </row>
    <row r="760" spans="1:2">
      <c r="A760" s="171" t="s">
        <v>702</v>
      </c>
      <c r="B760" s="86">
        <v>0</v>
      </c>
    </row>
    <row r="761" spans="1:2">
      <c r="A761" s="171" t="s">
        <v>703</v>
      </c>
      <c r="B761" s="86">
        <v>0</v>
      </c>
    </row>
    <row r="762" spans="1:2">
      <c r="A762" s="171" t="s">
        <v>704</v>
      </c>
      <c r="B762" s="86">
        <v>0</v>
      </c>
    </row>
    <row r="763" spans="1:2">
      <c r="A763" s="173" t="s">
        <v>705</v>
      </c>
      <c r="B763" s="86">
        <f>SUM(B764:B771)</f>
        <v>68</v>
      </c>
    </row>
    <row r="764" spans="1:2">
      <c r="A764" s="171" t="s">
        <v>706</v>
      </c>
      <c r="B764" s="86">
        <v>18</v>
      </c>
    </row>
    <row r="765" spans="1:2">
      <c r="A765" s="171" t="s">
        <v>707</v>
      </c>
      <c r="B765" s="86">
        <v>0</v>
      </c>
    </row>
    <row r="766" spans="1:2">
      <c r="A766" s="171" t="s">
        <v>708</v>
      </c>
      <c r="B766" s="86">
        <v>0</v>
      </c>
    </row>
    <row r="767" spans="1:2">
      <c r="A767" s="171" t="s">
        <v>709</v>
      </c>
      <c r="B767" s="86">
        <v>50</v>
      </c>
    </row>
    <row r="768" spans="1:2">
      <c r="A768" s="171" t="s">
        <v>710</v>
      </c>
      <c r="B768" s="86">
        <v>0</v>
      </c>
    </row>
    <row r="769" spans="1:2">
      <c r="A769" s="171" t="s">
        <v>711</v>
      </c>
      <c r="B769" s="86">
        <v>0</v>
      </c>
    </row>
    <row r="770" spans="1:2">
      <c r="A770" s="171" t="s">
        <v>712</v>
      </c>
      <c r="B770" s="86">
        <v>0</v>
      </c>
    </row>
    <row r="771" spans="1:2">
      <c r="A771" s="171" t="s">
        <v>713</v>
      </c>
      <c r="B771" s="86">
        <v>0</v>
      </c>
    </row>
    <row r="772" spans="1:2">
      <c r="A772" s="173" t="s">
        <v>714</v>
      </c>
      <c r="B772" s="86">
        <f>SUM(B773:B778)</f>
        <v>1589</v>
      </c>
    </row>
    <row r="773" spans="1:2">
      <c r="A773" s="171" t="s">
        <v>715</v>
      </c>
      <c r="B773" s="86">
        <v>1589</v>
      </c>
    </row>
    <row r="774" spans="1:2">
      <c r="A774" s="171" t="s">
        <v>716</v>
      </c>
      <c r="B774" s="86">
        <v>0</v>
      </c>
    </row>
    <row r="775" spans="1:2">
      <c r="A775" s="171" t="s">
        <v>717</v>
      </c>
      <c r="B775" s="86">
        <v>0</v>
      </c>
    </row>
    <row r="776" spans="1:2">
      <c r="A776" s="171" t="s">
        <v>718</v>
      </c>
      <c r="B776" s="86">
        <v>0</v>
      </c>
    </row>
    <row r="777" spans="1:2">
      <c r="A777" s="171" t="s">
        <v>719</v>
      </c>
      <c r="B777" s="86">
        <v>0</v>
      </c>
    </row>
    <row r="778" spans="1:2">
      <c r="A778" s="171" t="s">
        <v>720</v>
      </c>
      <c r="B778" s="86">
        <v>0</v>
      </c>
    </row>
    <row r="779" spans="1:2">
      <c r="A779" s="173" t="s">
        <v>721</v>
      </c>
      <c r="B779" s="86">
        <f>SUM(B780:B785)</f>
        <v>175</v>
      </c>
    </row>
    <row r="780" spans="1:2">
      <c r="A780" s="171" t="s">
        <v>722</v>
      </c>
      <c r="B780" s="86">
        <v>46</v>
      </c>
    </row>
    <row r="781" spans="1:2">
      <c r="A781" s="171" t="s">
        <v>723</v>
      </c>
      <c r="B781" s="86">
        <v>0</v>
      </c>
    </row>
    <row r="782" spans="1:2">
      <c r="A782" s="171" t="s">
        <v>724</v>
      </c>
      <c r="B782" s="86">
        <v>0</v>
      </c>
    </row>
    <row r="783" spans="1:2">
      <c r="A783" s="171" t="s">
        <v>725</v>
      </c>
      <c r="B783" s="86">
        <v>0</v>
      </c>
    </row>
    <row r="784" spans="1:2">
      <c r="A784" s="171" t="s">
        <v>726</v>
      </c>
      <c r="B784" s="86">
        <v>129</v>
      </c>
    </row>
    <row r="785" spans="1:2">
      <c r="A785" s="171" t="s">
        <v>727</v>
      </c>
      <c r="B785" s="86">
        <v>0</v>
      </c>
    </row>
    <row r="786" spans="1:2">
      <c r="A786" s="173" t="s">
        <v>728</v>
      </c>
      <c r="B786" s="86">
        <f>SUM(B787:B791)</f>
        <v>0</v>
      </c>
    </row>
    <row r="787" spans="1:2">
      <c r="A787" s="171" t="s">
        <v>729</v>
      </c>
      <c r="B787" s="86">
        <v>0</v>
      </c>
    </row>
    <row r="788" spans="1:2">
      <c r="A788" s="171" t="s">
        <v>730</v>
      </c>
      <c r="B788" s="86">
        <v>0</v>
      </c>
    </row>
    <row r="789" spans="1:2">
      <c r="A789" s="171" t="s">
        <v>731</v>
      </c>
      <c r="B789" s="86">
        <v>0</v>
      </c>
    </row>
    <row r="790" spans="1:2">
      <c r="A790" s="171" t="s">
        <v>732</v>
      </c>
      <c r="B790" s="86">
        <v>0</v>
      </c>
    </row>
    <row r="791" spans="1:2">
      <c r="A791" s="171" t="s">
        <v>733</v>
      </c>
      <c r="B791" s="86">
        <v>0</v>
      </c>
    </row>
    <row r="792" spans="1:2">
      <c r="A792" s="173" t="s">
        <v>734</v>
      </c>
      <c r="B792" s="86">
        <f>SUM(B793:B794)</f>
        <v>0</v>
      </c>
    </row>
    <row r="793" spans="1:2">
      <c r="A793" s="171" t="s">
        <v>735</v>
      </c>
      <c r="B793" s="86">
        <v>0</v>
      </c>
    </row>
    <row r="794" spans="1:2">
      <c r="A794" s="171" t="s">
        <v>736</v>
      </c>
      <c r="B794" s="86">
        <v>0</v>
      </c>
    </row>
    <row r="795" spans="1:2">
      <c r="A795" s="173" t="s">
        <v>737</v>
      </c>
      <c r="B795" s="86">
        <f>SUM(B796:B797)</f>
        <v>0</v>
      </c>
    </row>
    <row r="796" spans="1:2">
      <c r="A796" s="171" t="s">
        <v>738</v>
      </c>
      <c r="B796" s="86">
        <v>0</v>
      </c>
    </row>
    <row r="797" spans="1:2">
      <c r="A797" s="171" t="s">
        <v>739</v>
      </c>
      <c r="B797" s="86">
        <v>0</v>
      </c>
    </row>
    <row r="798" spans="1:2">
      <c r="A798" s="173" t="s">
        <v>740</v>
      </c>
      <c r="B798" s="86">
        <f>B799</f>
        <v>0</v>
      </c>
    </row>
    <row r="799" spans="1:2">
      <c r="A799" s="171" t="s">
        <v>741</v>
      </c>
      <c r="B799" s="86">
        <v>0</v>
      </c>
    </row>
    <row r="800" spans="1:2">
      <c r="A800" s="173" t="s">
        <v>742</v>
      </c>
      <c r="B800" s="86">
        <f>B801</f>
        <v>39</v>
      </c>
    </row>
    <row r="801" spans="1:2">
      <c r="A801" s="171" t="s">
        <v>743</v>
      </c>
      <c r="B801" s="86">
        <v>39</v>
      </c>
    </row>
    <row r="802" spans="1:2">
      <c r="A802" s="173" t="s">
        <v>744</v>
      </c>
      <c r="B802" s="86">
        <f>SUM(B803:B807)</f>
        <v>0</v>
      </c>
    </row>
    <row r="803" spans="1:2">
      <c r="A803" s="171" t="s">
        <v>745</v>
      </c>
      <c r="B803" s="86">
        <v>0</v>
      </c>
    </row>
    <row r="804" spans="1:2">
      <c r="A804" s="171" t="s">
        <v>746</v>
      </c>
      <c r="B804" s="86">
        <v>0</v>
      </c>
    </row>
    <row r="805" spans="1:2">
      <c r="A805" s="171" t="s">
        <v>747</v>
      </c>
      <c r="B805" s="86">
        <v>0</v>
      </c>
    </row>
    <row r="806" spans="1:2">
      <c r="A806" s="171" t="s">
        <v>748</v>
      </c>
      <c r="B806" s="86">
        <v>0</v>
      </c>
    </row>
    <row r="807" spans="1:2">
      <c r="A807" s="171" t="s">
        <v>749</v>
      </c>
      <c r="B807" s="86">
        <v>0</v>
      </c>
    </row>
    <row r="808" spans="1:2">
      <c r="A808" s="173" t="s">
        <v>750</v>
      </c>
      <c r="B808" s="86">
        <f>B809</f>
        <v>0</v>
      </c>
    </row>
    <row r="809" spans="1:2">
      <c r="A809" s="171" t="s">
        <v>751</v>
      </c>
      <c r="B809" s="86">
        <v>0</v>
      </c>
    </row>
    <row r="810" spans="1:2">
      <c r="A810" s="173" t="s">
        <v>752</v>
      </c>
      <c r="B810" s="86">
        <f>B811</f>
        <v>0</v>
      </c>
    </row>
    <row r="811" spans="1:2">
      <c r="A811" s="171" t="s">
        <v>753</v>
      </c>
      <c r="B811" s="86">
        <v>0</v>
      </c>
    </row>
    <row r="812" spans="1:2">
      <c r="A812" s="173" t="s">
        <v>754</v>
      </c>
      <c r="B812" s="86">
        <f>SUM(B813:B822)</f>
        <v>0</v>
      </c>
    </row>
    <row r="813" spans="1:2">
      <c r="A813" s="171" t="s">
        <v>151</v>
      </c>
      <c r="B813" s="86">
        <v>0</v>
      </c>
    </row>
    <row r="814" spans="1:2">
      <c r="A814" s="171" t="s">
        <v>152</v>
      </c>
      <c r="B814" s="86">
        <v>0</v>
      </c>
    </row>
    <row r="815" spans="1:2">
      <c r="A815" s="171" t="s">
        <v>153</v>
      </c>
      <c r="B815" s="86">
        <v>0</v>
      </c>
    </row>
    <row r="816" spans="1:2">
      <c r="A816" s="171" t="s">
        <v>755</v>
      </c>
      <c r="B816" s="86">
        <v>0</v>
      </c>
    </row>
    <row r="817" spans="1:2">
      <c r="A817" s="171" t="s">
        <v>756</v>
      </c>
      <c r="B817" s="86">
        <v>0</v>
      </c>
    </row>
    <row r="818" spans="1:2">
      <c r="A818" s="171" t="s">
        <v>757</v>
      </c>
      <c r="B818" s="86">
        <v>0</v>
      </c>
    </row>
    <row r="819" spans="1:2">
      <c r="A819" s="171" t="s">
        <v>192</v>
      </c>
      <c r="B819" s="86">
        <v>0</v>
      </c>
    </row>
    <row r="820" spans="1:2">
      <c r="A820" s="171" t="s">
        <v>758</v>
      </c>
      <c r="B820" s="86">
        <v>0</v>
      </c>
    </row>
    <row r="821" spans="1:2">
      <c r="A821" s="171" t="s">
        <v>160</v>
      </c>
      <c r="B821" s="86">
        <v>0</v>
      </c>
    </row>
    <row r="822" spans="1:2">
      <c r="A822" s="171" t="s">
        <v>759</v>
      </c>
      <c r="B822" s="86">
        <v>0</v>
      </c>
    </row>
    <row r="823" spans="1:2">
      <c r="A823" s="173" t="s">
        <v>760</v>
      </c>
      <c r="B823" s="86">
        <f>B824</f>
        <v>113</v>
      </c>
    </row>
    <row r="824" spans="1:2">
      <c r="A824" s="171" t="s">
        <v>761</v>
      </c>
      <c r="B824" s="86">
        <v>113</v>
      </c>
    </row>
    <row r="825" spans="1:2">
      <c r="A825" s="173" t="s">
        <v>762</v>
      </c>
      <c r="B825" s="86">
        <f>SUM(B826,B837,B839,B842,B844,B846)</f>
        <v>11495</v>
      </c>
    </row>
    <row r="826" spans="1:2">
      <c r="A826" s="173" t="s">
        <v>763</v>
      </c>
      <c r="B826" s="86">
        <f>SUM(B827:B836)</f>
        <v>989</v>
      </c>
    </row>
    <row r="827" spans="1:2">
      <c r="A827" s="171" t="s">
        <v>151</v>
      </c>
      <c r="B827" s="86">
        <v>765</v>
      </c>
    </row>
    <row r="828" spans="1:2">
      <c r="A828" s="171" t="s">
        <v>152</v>
      </c>
      <c r="B828" s="86">
        <v>2</v>
      </c>
    </row>
    <row r="829" spans="1:2">
      <c r="A829" s="171" t="s">
        <v>153</v>
      </c>
      <c r="B829" s="86">
        <v>0</v>
      </c>
    </row>
    <row r="830" spans="1:2">
      <c r="A830" s="171" t="s">
        <v>764</v>
      </c>
      <c r="B830" s="86">
        <v>42</v>
      </c>
    </row>
    <row r="831" spans="1:2">
      <c r="A831" s="171" t="s">
        <v>765</v>
      </c>
      <c r="B831" s="86">
        <v>0</v>
      </c>
    </row>
    <row r="832" spans="1:2">
      <c r="A832" s="171" t="s">
        <v>766</v>
      </c>
      <c r="B832" s="86">
        <v>0</v>
      </c>
    </row>
    <row r="833" spans="1:2">
      <c r="A833" s="171" t="s">
        <v>767</v>
      </c>
      <c r="B833" s="86">
        <v>0</v>
      </c>
    </row>
    <row r="834" spans="1:2">
      <c r="A834" s="171" t="s">
        <v>768</v>
      </c>
      <c r="B834" s="86">
        <v>0</v>
      </c>
    </row>
    <row r="835" spans="1:2">
      <c r="A835" s="171" t="s">
        <v>769</v>
      </c>
      <c r="B835" s="86">
        <v>0</v>
      </c>
    </row>
    <row r="836" spans="1:2">
      <c r="A836" s="171" t="s">
        <v>770</v>
      </c>
      <c r="B836" s="86">
        <v>180</v>
      </c>
    </row>
    <row r="837" spans="1:2">
      <c r="A837" s="173" t="s">
        <v>771</v>
      </c>
      <c r="B837" s="86">
        <f>B838</f>
        <v>0</v>
      </c>
    </row>
    <row r="838" spans="1:2">
      <c r="A838" s="171" t="s">
        <v>772</v>
      </c>
      <c r="B838" s="86">
        <v>0</v>
      </c>
    </row>
    <row r="839" spans="1:2">
      <c r="A839" s="173" t="s">
        <v>773</v>
      </c>
      <c r="B839" s="86">
        <f>SUM(B840:B841)</f>
        <v>6660</v>
      </c>
    </row>
    <row r="840" spans="1:2">
      <c r="A840" s="171" t="s">
        <v>774</v>
      </c>
      <c r="B840" s="86">
        <v>5851</v>
      </c>
    </row>
    <row r="841" spans="1:2">
      <c r="A841" s="171" t="s">
        <v>775</v>
      </c>
      <c r="B841" s="86">
        <v>809</v>
      </c>
    </row>
    <row r="842" spans="1:2">
      <c r="A842" s="173" t="s">
        <v>776</v>
      </c>
      <c r="B842" s="86">
        <f t="shared" ref="B842:B846" si="0">B843</f>
        <v>1829</v>
      </c>
    </row>
    <row r="843" spans="1:2">
      <c r="A843" s="171" t="s">
        <v>777</v>
      </c>
      <c r="B843" s="86">
        <v>1829</v>
      </c>
    </row>
    <row r="844" spans="1:2">
      <c r="A844" s="173" t="s">
        <v>778</v>
      </c>
      <c r="B844" s="86">
        <f t="shared" si="0"/>
        <v>47</v>
      </c>
    </row>
    <row r="845" spans="1:2">
      <c r="A845" s="171" t="s">
        <v>779</v>
      </c>
      <c r="B845" s="86">
        <v>47</v>
      </c>
    </row>
    <row r="846" spans="1:2">
      <c r="A846" s="173" t="s">
        <v>780</v>
      </c>
      <c r="B846" s="86">
        <f t="shared" si="0"/>
        <v>1970</v>
      </c>
    </row>
    <row r="847" spans="1:2">
      <c r="A847" s="171" t="s">
        <v>781</v>
      </c>
      <c r="B847" s="86">
        <v>1970</v>
      </c>
    </row>
    <row r="848" spans="1:2">
      <c r="A848" s="173" t="s">
        <v>782</v>
      </c>
      <c r="B848" s="86">
        <f>SUM(B849,B875,B897,B925,B936,B943,B949,B952)</f>
        <v>118744</v>
      </c>
    </row>
    <row r="849" spans="1:2">
      <c r="A849" s="173" t="s">
        <v>783</v>
      </c>
      <c r="B849" s="86">
        <f>SUM(B850:B874)</f>
        <v>15589</v>
      </c>
    </row>
    <row r="850" spans="1:2">
      <c r="A850" s="171" t="s">
        <v>151</v>
      </c>
      <c r="B850" s="86">
        <v>1102</v>
      </c>
    </row>
    <row r="851" spans="1:2">
      <c r="A851" s="171" t="s">
        <v>152</v>
      </c>
      <c r="B851" s="86">
        <v>0</v>
      </c>
    </row>
    <row r="852" spans="1:2">
      <c r="A852" s="171" t="s">
        <v>153</v>
      </c>
      <c r="B852" s="86">
        <v>0</v>
      </c>
    </row>
    <row r="853" spans="1:2">
      <c r="A853" s="171" t="s">
        <v>160</v>
      </c>
      <c r="B853" s="86">
        <v>2218</v>
      </c>
    </row>
    <row r="854" spans="1:2">
      <c r="A854" s="171" t="s">
        <v>784</v>
      </c>
      <c r="B854" s="86">
        <v>0</v>
      </c>
    </row>
    <row r="855" spans="1:2">
      <c r="A855" s="171" t="s">
        <v>785</v>
      </c>
      <c r="B855" s="86">
        <v>664</v>
      </c>
    </row>
    <row r="856" spans="1:2">
      <c r="A856" s="171" t="s">
        <v>786</v>
      </c>
      <c r="B856" s="86">
        <v>102</v>
      </c>
    </row>
    <row r="857" spans="1:2">
      <c r="A857" s="171" t="s">
        <v>787</v>
      </c>
      <c r="B857" s="86">
        <v>29</v>
      </c>
    </row>
    <row r="858" spans="1:2">
      <c r="A858" s="171" t="s">
        <v>788</v>
      </c>
      <c r="B858" s="86">
        <v>27</v>
      </c>
    </row>
    <row r="859" spans="1:2">
      <c r="A859" s="171" t="s">
        <v>789</v>
      </c>
      <c r="B859" s="86">
        <v>2</v>
      </c>
    </row>
    <row r="860" spans="1:2">
      <c r="A860" s="171" t="s">
        <v>790</v>
      </c>
      <c r="B860" s="86">
        <v>0</v>
      </c>
    </row>
    <row r="861" spans="1:2">
      <c r="A861" s="171" t="s">
        <v>791</v>
      </c>
      <c r="B861" s="86">
        <v>0</v>
      </c>
    </row>
    <row r="862" spans="1:2">
      <c r="A862" s="171" t="s">
        <v>792</v>
      </c>
      <c r="B862" s="86">
        <v>0</v>
      </c>
    </row>
    <row r="863" spans="1:2">
      <c r="A863" s="171" t="s">
        <v>793</v>
      </c>
      <c r="B863" s="86">
        <v>0</v>
      </c>
    </row>
    <row r="864" spans="1:2">
      <c r="A864" s="171" t="s">
        <v>794</v>
      </c>
      <c r="B864" s="86">
        <v>0</v>
      </c>
    </row>
    <row r="865" spans="1:2">
      <c r="A865" s="171" t="s">
        <v>795</v>
      </c>
      <c r="B865" s="86">
        <v>2019</v>
      </c>
    </row>
    <row r="866" spans="1:2">
      <c r="A866" s="171" t="s">
        <v>796</v>
      </c>
      <c r="B866" s="86">
        <v>0</v>
      </c>
    </row>
    <row r="867" spans="1:2">
      <c r="A867" s="171" t="s">
        <v>797</v>
      </c>
      <c r="B867" s="86">
        <v>0</v>
      </c>
    </row>
    <row r="868" spans="1:2">
      <c r="A868" s="171" t="s">
        <v>798</v>
      </c>
      <c r="B868" s="86">
        <v>731</v>
      </c>
    </row>
    <row r="869" spans="1:2">
      <c r="A869" s="171" t="s">
        <v>799</v>
      </c>
      <c r="B869" s="86">
        <v>82</v>
      </c>
    </row>
    <row r="870" spans="1:2">
      <c r="A870" s="171" t="s">
        <v>800</v>
      </c>
      <c r="B870" s="86">
        <v>101</v>
      </c>
    </row>
    <row r="871" spans="1:2">
      <c r="A871" s="171" t="s">
        <v>801</v>
      </c>
      <c r="B871" s="86">
        <v>1</v>
      </c>
    </row>
    <row r="872" spans="1:2">
      <c r="A872" s="171" t="s">
        <v>802</v>
      </c>
      <c r="B872" s="86">
        <v>0</v>
      </c>
    </row>
    <row r="873" spans="1:2">
      <c r="A873" s="171" t="s">
        <v>803</v>
      </c>
      <c r="B873" s="86">
        <v>2618</v>
      </c>
    </row>
    <row r="874" spans="1:2">
      <c r="A874" s="171" t="s">
        <v>804</v>
      </c>
      <c r="B874" s="86">
        <v>5893</v>
      </c>
    </row>
    <row r="875" spans="1:2">
      <c r="A875" s="173" t="s">
        <v>805</v>
      </c>
      <c r="B875" s="86">
        <f>SUM(B876:B896)</f>
        <v>7314</v>
      </c>
    </row>
    <row r="876" spans="1:2">
      <c r="A876" s="171" t="s">
        <v>151</v>
      </c>
      <c r="B876" s="86">
        <v>222</v>
      </c>
    </row>
    <row r="877" spans="1:2">
      <c r="A877" s="171" t="s">
        <v>152</v>
      </c>
      <c r="B877" s="86">
        <v>0</v>
      </c>
    </row>
    <row r="878" spans="1:2">
      <c r="A878" s="171" t="s">
        <v>153</v>
      </c>
      <c r="B878" s="86">
        <v>0</v>
      </c>
    </row>
    <row r="879" spans="1:2">
      <c r="A879" s="171" t="s">
        <v>806</v>
      </c>
      <c r="B879" s="86">
        <v>4888</v>
      </c>
    </row>
    <row r="880" spans="1:2">
      <c r="A880" s="171" t="s">
        <v>807</v>
      </c>
      <c r="B880" s="86">
        <v>643</v>
      </c>
    </row>
    <row r="881" spans="1:2">
      <c r="A881" s="171" t="s">
        <v>808</v>
      </c>
      <c r="B881" s="86">
        <v>0</v>
      </c>
    </row>
    <row r="882" spans="1:2">
      <c r="A882" s="171" t="s">
        <v>809</v>
      </c>
      <c r="B882" s="86">
        <v>0</v>
      </c>
    </row>
    <row r="883" spans="1:2">
      <c r="A883" s="171" t="s">
        <v>810</v>
      </c>
      <c r="B883" s="86">
        <v>337</v>
      </c>
    </row>
    <row r="884" spans="1:2">
      <c r="A884" s="171" t="s">
        <v>811</v>
      </c>
      <c r="B884" s="86">
        <v>0</v>
      </c>
    </row>
    <row r="885" spans="1:2">
      <c r="A885" s="171" t="s">
        <v>812</v>
      </c>
      <c r="B885" s="86">
        <v>0</v>
      </c>
    </row>
    <row r="886" spans="1:2">
      <c r="A886" s="171" t="s">
        <v>813</v>
      </c>
      <c r="B886" s="86">
        <v>0</v>
      </c>
    </row>
    <row r="887" spans="1:2">
      <c r="A887" s="171" t="s">
        <v>814</v>
      </c>
      <c r="B887" s="86">
        <v>0</v>
      </c>
    </row>
    <row r="888" spans="1:2">
      <c r="A888" s="171" t="s">
        <v>815</v>
      </c>
      <c r="B888" s="86">
        <v>0</v>
      </c>
    </row>
    <row r="889" spans="1:2">
      <c r="A889" s="171" t="s">
        <v>816</v>
      </c>
      <c r="B889" s="86">
        <v>0</v>
      </c>
    </row>
    <row r="890" spans="1:2">
      <c r="A890" s="171" t="s">
        <v>817</v>
      </c>
      <c r="B890" s="86">
        <v>0</v>
      </c>
    </row>
    <row r="891" spans="1:2">
      <c r="A891" s="171" t="s">
        <v>818</v>
      </c>
      <c r="B891" s="86">
        <v>20</v>
      </c>
    </row>
    <row r="892" spans="1:2">
      <c r="A892" s="171" t="s">
        <v>819</v>
      </c>
      <c r="B892" s="86">
        <v>0</v>
      </c>
    </row>
    <row r="893" spans="1:2">
      <c r="A893" s="171" t="s">
        <v>820</v>
      </c>
      <c r="B893" s="86">
        <v>1</v>
      </c>
    </row>
    <row r="894" spans="1:2">
      <c r="A894" s="171" t="s">
        <v>821</v>
      </c>
      <c r="B894" s="86">
        <v>0</v>
      </c>
    </row>
    <row r="895" spans="1:2">
      <c r="A895" s="171" t="s">
        <v>790</v>
      </c>
      <c r="B895" s="86">
        <v>0</v>
      </c>
    </row>
    <row r="896" spans="1:2">
      <c r="A896" s="171" t="s">
        <v>822</v>
      </c>
      <c r="B896" s="86">
        <v>1203</v>
      </c>
    </row>
    <row r="897" spans="1:2">
      <c r="A897" s="173" t="s">
        <v>823</v>
      </c>
      <c r="B897" s="86">
        <f>SUM(B898:B924)</f>
        <v>3868</v>
      </c>
    </row>
    <row r="898" spans="1:2">
      <c r="A898" s="171" t="s">
        <v>151</v>
      </c>
      <c r="B898" s="86">
        <v>347</v>
      </c>
    </row>
    <row r="899" spans="1:2">
      <c r="A899" s="171" t="s">
        <v>152</v>
      </c>
      <c r="B899" s="86">
        <v>0</v>
      </c>
    </row>
    <row r="900" spans="1:2">
      <c r="A900" s="171" t="s">
        <v>153</v>
      </c>
      <c r="B900" s="86">
        <v>0</v>
      </c>
    </row>
    <row r="901" spans="1:2">
      <c r="A901" s="171" t="s">
        <v>824</v>
      </c>
      <c r="B901" s="86">
        <v>0</v>
      </c>
    </row>
    <row r="902" spans="1:2">
      <c r="A902" s="171" t="s">
        <v>825</v>
      </c>
      <c r="B902" s="86">
        <v>871</v>
      </c>
    </row>
    <row r="903" spans="1:2">
      <c r="A903" s="171" t="s">
        <v>826</v>
      </c>
      <c r="B903" s="86">
        <v>76</v>
      </c>
    </row>
    <row r="904" spans="1:2">
      <c r="A904" s="171" t="s">
        <v>827</v>
      </c>
      <c r="B904" s="86">
        <v>0</v>
      </c>
    </row>
    <row r="905" spans="1:2">
      <c r="A905" s="171" t="s">
        <v>828</v>
      </c>
      <c r="B905" s="86">
        <v>0</v>
      </c>
    </row>
    <row r="906" spans="1:2">
      <c r="A906" s="171" t="s">
        <v>829</v>
      </c>
      <c r="B906" s="86">
        <v>21</v>
      </c>
    </row>
    <row r="907" spans="1:2">
      <c r="A907" s="171" t="s">
        <v>830</v>
      </c>
      <c r="B907" s="86">
        <v>454</v>
      </c>
    </row>
    <row r="908" spans="1:2">
      <c r="A908" s="171" t="s">
        <v>831</v>
      </c>
      <c r="B908" s="86">
        <v>29</v>
      </c>
    </row>
    <row r="909" spans="1:2">
      <c r="A909" s="171" t="s">
        <v>832</v>
      </c>
      <c r="B909" s="86">
        <v>0</v>
      </c>
    </row>
    <row r="910" spans="1:2">
      <c r="A910" s="171" t="s">
        <v>833</v>
      </c>
      <c r="B910" s="86">
        <v>0</v>
      </c>
    </row>
    <row r="911" spans="1:2">
      <c r="A911" s="171" t="s">
        <v>834</v>
      </c>
      <c r="B911" s="86">
        <v>159</v>
      </c>
    </row>
    <row r="912" spans="1:2">
      <c r="A912" s="171" t="s">
        <v>835</v>
      </c>
      <c r="B912" s="86">
        <v>45</v>
      </c>
    </row>
    <row r="913" spans="1:2">
      <c r="A913" s="171" t="s">
        <v>836</v>
      </c>
      <c r="B913" s="86">
        <v>0</v>
      </c>
    </row>
    <row r="914" spans="1:2">
      <c r="A914" s="171" t="s">
        <v>837</v>
      </c>
      <c r="B914" s="86">
        <v>118</v>
      </c>
    </row>
    <row r="915" spans="1:2">
      <c r="A915" s="171" t="s">
        <v>838</v>
      </c>
      <c r="B915" s="86">
        <v>0</v>
      </c>
    </row>
    <row r="916" spans="1:2">
      <c r="A916" s="171" t="s">
        <v>839</v>
      </c>
      <c r="B916" s="86">
        <v>11</v>
      </c>
    </row>
    <row r="917" spans="1:2">
      <c r="A917" s="171" t="s">
        <v>840</v>
      </c>
      <c r="B917" s="86">
        <v>424</v>
      </c>
    </row>
    <row r="918" spans="1:2">
      <c r="A918" s="171" t="s">
        <v>841</v>
      </c>
      <c r="B918" s="86">
        <v>0</v>
      </c>
    </row>
    <row r="919" spans="1:2">
      <c r="A919" s="171" t="s">
        <v>817</v>
      </c>
      <c r="B919" s="86">
        <v>0</v>
      </c>
    </row>
    <row r="920" spans="1:2">
      <c r="A920" s="171" t="s">
        <v>842</v>
      </c>
      <c r="B920" s="86">
        <v>11</v>
      </c>
    </row>
    <row r="921" spans="1:2">
      <c r="A921" s="171" t="s">
        <v>843</v>
      </c>
      <c r="B921" s="86">
        <v>509</v>
      </c>
    </row>
    <row r="922" spans="1:2">
      <c r="A922" s="171" t="s">
        <v>844</v>
      </c>
      <c r="B922" s="86">
        <v>0</v>
      </c>
    </row>
    <row r="923" spans="1:2">
      <c r="A923" s="171" t="s">
        <v>845</v>
      </c>
      <c r="B923" s="86">
        <v>0</v>
      </c>
    </row>
    <row r="924" spans="1:2">
      <c r="A924" s="171" t="s">
        <v>846</v>
      </c>
      <c r="B924" s="86">
        <v>793</v>
      </c>
    </row>
    <row r="925" spans="1:2">
      <c r="A925" s="173" t="s">
        <v>847</v>
      </c>
      <c r="B925" s="86">
        <f>SUM(B926:B935)</f>
        <v>84153</v>
      </c>
    </row>
    <row r="926" spans="1:2">
      <c r="A926" s="171" t="s">
        <v>151</v>
      </c>
      <c r="B926" s="86">
        <v>404</v>
      </c>
    </row>
    <row r="927" spans="1:2">
      <c r="A927" s="171" t="s">
        <v>152</v>
      </c>
      <c r="B927" s="86">
        <v>0</v>
      </c>
    </row>
    <row r="928" spans="1:2">
      <c r="A928" s="171" t="s">
        <v>153</v>
      </c>
      <c r="B928" s="86">
        <v>0</v>
      </c>
    </row>
    <row r="929" spans="1:2">
      <c r="A929" s="171" t="s">
        <v>848</v>
      </c>
      <c r="B929" s="86">
        <v>34347</v>
      </c>
    </row>
    <row r="930" spans="1:2">
      <c r="A930" s="171" t="s">
        <v>849</v>
      </c>
      <c r="B930" s="86">
        <v>30356</v>
      </c>
    </row>
    <row r="931" spans="1:2">
      <c r="A931" s="171" t="s">
        <v>850</v>
      </c>
      <c r="B931" s="86">
        <v>1986</v>
      </c>
    </row>
    <row r="932" spans="1:2">
      <c r="A932" s="171" t="s">
        <v>851</v>
      </c>
      <c r="B932" s="86">
        <v>2917</v>
      </c>
    </row>
    <row r="933" spans="1:2">
      <c r="A933" s="171" t="s">
        <v>852</v>
      </c>
      <c r="B933" s="86">
        <v>0</v>
      </c>
    </row>
    <row r="934" spans="1:2">
      <c r="A934" s="171" t="s">
        <v>160</v>
      </c>
      <c r="B934" s="86">
        <v>39</v>
      </c>
    </row>
    <row r="935" spans="1:2">
      <c r="A935" s="171" t="s">
        <v>853</v>
      </c>
      <c r="B935" s="86">
        <v>14104</v>
      </c>
    </row>
    <row r="936" spans="1:2">
      <c r="A936" s="173" t="s">
        <v>854</v>
      </c>
      <c r="B936" s="86">
        <f>SUM(B937:B942)</f>
        <v>6401</v>
      </c>
    </row>
    <row r="937" spans="1:2">
      <c r="A937" s="171" t="s">
        <v>855</v>
      </c>
      <c r="B937" s="86">
        <v>922</v>
      </c>
    </row>
    <row r="938" spans="1:2">
      <c r="A938" s="171" t="s">
        <v>856</v>
      </c>
      <c r="B938" s="86">
        <v>0</v>
      </c>
    </row>
    <row r="939" spans="1:2">
      <c r="A939" s="171" t="s">
        <v>857</v>
      </c>
      <c r="B939" s="86">
        <v>4501</v>
      </c>
    </row>
    <row r="940" spans="1:2">
      <c r="A940" s="171" t="s">
        <v>858</v>
      </c>
      <c r="B940" s="86">
        <v>400</v>
      </c>
    </row>
    <row r="941" spans="1:2">
      <c r="A941" s="171" t="s">
        <v>859</v>
      </c>
      <c r="B941" s="86">
        <v>370</v>
      </c>
    </row>
    <row r="942" spans="1:2">
      <c r="A942" s="171" t="s">
        <v>860</v>
      </c>
      <c r="B942" s="86">
        <v>208</v>
      </c>
    </row>
    <row r="943" spans="1:2">
      <c r="A943" s="173" t="s">
        <v>861</v>
      </c>
      <c r="B943" s="86">
        <f>SUM(B944:B948)</f>
        <v>352</v>
      </c>
    </row>
    <row r="944" spans="1:2">
      <c r="A944" s="171" t="s">
        <v>862</v>
      </c>
      <c r="B944" s="86">
        <v>0</v>
      </c>
    </row>
    <row r="945" spans="1:2">
      <c r="A945" s="171" t="s">
        <v>863</v>
      </c>
      <c r="B945" s="86">
        <v>290</v>
      </c>
    </row>
    <row r="946" spans="1:2">
      <c r="A946" s="171" t="s">
        <v>864</v>
      </c>
      <c r="B946" s="86">
        <v>62</v>
      </c>
    </row>
    <row r="947" spans="1:2">
      <c r="A947" s="171" t="s">
        <v>865</v>
      </c>
      <c r="B947" s="86">
        <v>0</v>
      </c>
    </row>
    <row r="948" spans="1:2">
      <c r="A948" s="171" t="s">
        <v>866</v>
      </c>
      <c r="B948" s="86">
        <v>0</v>
      </c>
    </row>
    <row r="949" spans="1:2">
      <c r="A949" s="173" t="s">
        <v>867</v>
      </c>
      <c r="B949" s="86">
        <f>SUM(B950:B951)</f>
        <v>4</v>
      </c>
    </row>
    <row r="950" spans="1:2">
      <c r="A950" s="171" t="s">
        <v>868</v>
      </c>
      <c r="B950" s="86">
        <v>0</v>
      </c>
    </row>
    <row r="951" spans="1:2">
      <c r="A951" s="171" t="s">
        <v>869</v>
      </c>
      <c r="B951" s="86">
        <v>4</v>
      </c>
    </row>
    <row r="952" spans="1:2">
      <c r="A952" s="173" t="s">
        <v>870</v>
      </c>
      <c r="B952" s="86">
        <f>B953+B954</f>
        <v>1063</v>
      </c>
    </row>
    <row r="953" spans="1:2">
      <c r="A953" s="171" t="s">
        <v>871</v>
      </c>
      <c r="B953" s="86">
        <v>0</v>
      </c>
    </row>
    <row r="954" spans="1:2">
      <c r="A954" s="171" t="s">
        <v>872</v>
      </c>
      <c r="B954" s="86">
        <v>1063</v>
      </c>
    </row>
    <row r="955" spans="1:2">
      <c r="A955" s="173" t="s">
        <v>873</v>
      </c>
      <c r="B955" s="86">
        <f>SUM(B956,B978,B988,B998,B1005,B1010)</f>
        <v>13716</v>
      </c>
    </row>
    <row r="956" spans="1:2">
      <c r="A956" s="173" t="s">
        <v>874</v>
      </c>
      <c r="B956" s="86">
        <f>SUM(B957:B977)</f>
        <v>13390</v>
      </c>
    </row>
    <row r="957" spans="1:2">
      <c r="A957" s="171" t="s">
        <v>151</v>
      </c>
      <c r="B957" s="86">
        <v>183</v>
      </c>
    </row>
    <row r="958" spans="1:2">
      <c r="A958" s="171" t="s">
        <v>152</v>
      </c>
      <c r="B958" s="86">
        <v>1</v>
      </c>
    </row>
    <row r="959" spans="1:2">
      <c r="A959" s="171" t="s">
        <v>153</v>
      </c>
      <c r="B959" s="86">
        <v>0</v>
      </c>
    </row>
    <row r="960" spans="1:2">
      <c r="A960" s="171" t="s">
        <v>875</v>
      </c>
      <c r="B960" s="86">
        <v>12296</v>
      </c>
    </row>
    <row r="961" spans="1:2">
      <c r="A961" s="171" t="s">
        <v>876</v>
      </c>
      <c r="B961" s="86">
        <v>207</v>
      </c>
    </row>
    <row r="962" spans="1:2">
      <c r="A962" s="171" t="s">
        <v>877</v>
      </c>
      <c r="B962" s="86">
        <v>0</v>
      </c>
    </row>
    <row r="963" spans="1:2">
      <c r="A963" s="171" t="s">
        <v>878</v>
      </c>
      <c r="B963" s="86">
        <v>488</v>
      </c>
    </row>
    <row r="964" spans="1:2">
      <c r="A964" s="171" t="s">
        <v>879</v>
      </c>
      <c r="B964" s="86">
        <v>0</v>
      </c>
    </row>
    <row r="965" spans="1:2">
      <c r="A965" s="171" t="s">
        <v>880</v>
      </c>
      <c r="B965" s="86">
        <v>113</v>
      </c>
    </row>
    <row r="966" spans="1:2">
      <c r="A966" s="171" t="s">
        <v>881</v>
      </c>
      <c r="B966" s="86">
        <v>0</v>
      </c>
    </row>
    <row r="967" spans="1:2">
      <c r="A967" s="171" t="s">
        <v>882</v>
      </c>
      <c r="B967" s="86">
        <v>0</v>
      </c>
    </row>
    <row r="968" spans="1:2">
      <c r="A968" s="171" t="s">
        <v>883</v>
      </c>
      <c r="B968" s="86">
        <v>0</v>
      </c>
    </row>
    <row r="969" spans="1:2">
      <c r="A969" s="171" t="s">
        <v>884</v>
      </c>
      <c r="B969" s="86">
        <v>0</v>
      </c>
    </row>
    <row r="970" spans="1:2">
      <c r="A970" s="171" t="s">
        <v>885</v>
      </c>
      <c r="B970" s="86">
        <v>0</v>
      </c>
    </row>
    <row r="971" spans="1:2">
      <c r="A971" s="171" t="s">
        <v>886</v>
      </c>
      <c r="B971" s="86">
        <v>0</v>
      </c>
    </row>
    <row r="972" spans="1:2">
      <c r="A972" s="171" t="s">
        <v>887</v>
      </c>
      <c r="B972" s="86">
        <v>0</v>
      </c>
    </row>
    <row r="973" spans="1:2">
      <c r="A973" s="171" t="s">
        <v>888</v>
      </c>
      <c r="B973" s="86">
        <v>0</v>
      </c>
    </row>
    <row r="974" spans="1:2">
      <c r="A974" s="171" t="s">
        <v>889</v>
      </c>
      <c r="B974" s="86">
        <v>0</v>
      </c>
    </row>
    <row r="975" spans="1:2">
      <c r="A975" s="171" t="s">
        <v>890</v>
      </c>
      <c r="B975" s="86">
        <v>70</v>
      </c>
    </row>
    <row r="976" spans="1:2">
      <c r="A976" s="171" t="s">
        <v>891</v>
      </c>
      <c r="B976" s="86">
        <v>0</v>
      </c>
    </row>
    <row r="977" spans="1:2">
      <c r="A977" s="171" t="s">
        <v>892</v>
      </c>
      <c r="B977" s="86">
        <v>32</v>
      </c>
    </row>
    <row r="978" spans="1:2">
      <c r="A978" s="173" t="s">
        <v>893</v>
      </c>
      <c r="B978" s="86">
        <f>SUM(B979:B987)</f>
        <v>0</v>
      </c>
    </row>
    <row r="979" spans="1:2">
      <c r="A979" s="171" t="s">
        <v>151</v>
      </c>
      <c r="B979" s="86">
        <v>0</v>
      </c>
    </row>
    <row r="980" spans="1:2">
      <c r="A980" s="171" t="s">
        <v>152</v>
      </c>
      <c r="B980" s="86">
        <v>0</v>
      </c>
    </row>
    <row r="981" spans="1:2">
      <c r="A981" s="171" t="s">
        <v>153</v>
      </c>
      <c r="B981" s="86">
        <v>0</v>
      </c>
    </row>
    <row r="982" spans="1:2">
      <c r="A982" s="171" t="s">
        <v>894</v>
      </c>
      <c r="B982" s="86">
        <v>0</v>
      </c>
    </row>
    <row r="983" spans="1:2">
      <c r="A983" s="171" t="s">
        <v>895</v>
      </c>
      <c r="B983" s="86">
        <v>0</v>
      </c>
    </row>
    <row r="984" spans="1:2">
      <c r="A984" s="171" t="s">
        <v>896</v>
      </c>
      <c r="B984" s="86">
        <v>0</v>
      </c>
    </row>
    <row r="985" spans="1:2">
      <c r="A985" s="171" t="s">
        <v>897</v>
      </c>
      <c r="B985" s="86">
        <v>0</v>
      </c>
    </row>
    <row r="986" spans="1:2">
      <c r="A986" s="171" t="s">
        <v>898</v>
      </c>
      <c r="B986" s="86">
        <v>0</v>
      </c>
    </row>
    <row r="987" spans="1:2">
      <c r="A987" s="171" t="s">
        <v>899</v>
      </c>
      <c r="B987" s="86">
        <v>0</v>
      </c>
    </row>
    <row r="988" spans="1:2">
      <c r="A988" s="173" t="s">
        <v>900</v>
      </c>
      <c r="B988" s="86">
        <f>SUM(B989:B997)</f>
        <v>0</v>
      </c>
    </row>
    <row r="989" spans="1:2">
      <c r="A989" s="171" t="s">
        <v>151</v>
      </c>
      <c r="B989" s="86">
        <v>0</v>
      </c>
    </row>
    <row r="990" spans="1:2">
      <c r="A990" s="171" t="s">
        <v>152</v>
      </c>
      <c r="B990" s="86">
        <v>0</v>
      </c>
    </row>
    <row r="991" spans="1:2">
      <c r="A991" s="171" t="s">
        <v>153</v>
      </c>
      <c r="B991" s="86">
        <v>0</v>
      </c>
    </row>
    <row r="992" spans="1:2">
      <c r="A992" s="171" t="s">
        <v>901</v>
      </c>
      <c r="B992" s="86">
        <v>0</v>
      </c>
    </row>
    <row r="993" spans="1:2">
      <c r="A993" s="171" t="s">
        <v>902</v>
      </c>
      <c r="B993" s="86">
        <v>0</v>
      </c>
    </row>
    <row r="994" spans="1:2">
      <c r="A994" s="171" t="s">
        <v>903</v>
      </c>
      <c r="B994" s="86">
        <v>0</v>
      </c>
    </row>
    <row r="995" spans="1:2">
      <c r="A995" s="171" t="s">
        <v>904</v>
      </c>
      <c r="B995" s="86">
        <v>0</v>
      </c>
    </row>
    <row r="996" spans="1:2">
      <c r="A996" s="171" t="s">
        <v>905</v>
      </c>
      <c r="B996" s="86">
        <v>0</v>
      </c>
    </row>
    <row r="997" spans="1:2">
      <c r="A997" s="171" t="s">
        <v>906</v>
      </c>
      <c r="B997" s="86">
        <v>0</v>
      </c>
    </row>
    <row r="998" spans="1:2">
      <c r="A998" s="173" t="s">
        <v>907</v>
      </c>
      <c r="B998" s="86">
        <f>SUM(B999:B1004)</f>
        <v>0</v>
      </c>
    </row>
    <row r="999" spans="1:2">
      <c r="A999" s="171" t="s">
        <v>151</v>
      </c>
      <c r="B999" s="86">
        <v>0</v>
      </c>
    </row>
    <row r="1000" spans="1:2">
      <c r="A1000" s="171" t="s">
        <v>152</v>
      </c>
      <c r="B1000" s="86">
        <v>0</v>
      </c>
    </row>
    <row r="1001" spans="1:2">
      <c r="A1001" s="171" t="s">
        <v>153</v>
      </c>
      <c r="B1001" s="86">
        <v>0</v>
      </c>
    </row>
    <row r="1002" spans="1:2">
      <c r="A1002" s="171" t="s">
        <v>898</v>
      </c>
      <c r="B1002" s="86">
        <v>0</v>
      </c>
    </row>
    <row r="1003" spans="1:2">
      <c r="A1003" s="171" t="s">
        <v>908</v>
      </c>
      <c r="B1003" s="86">
        <v>0</v>
      </c>
    </row>
    <row r="1004" spans="1:2">
      <c r="A1004" s="171" t="s">
        <v>909</v>
      </c>
      <c r="B1004" s="86">
        <v>0</v>
      </c>
    </row>
    <row r="1005" spans="1:2">
      <c r="A1005" s="173" t="s">
        <v>910</v>
      </c>
      <c r="B1005" s="86">
        <f>SUM(B1006:B1009)</f>
        <v>299</v>
      </c>
    </row>
    <row r="1006" spans="1:2">
      <c r="A1006" s="171" t="s">
        <v>911</v>
      </c>
      <c r="B1006" s="86">
        <v>266</v>
      </c>
    </row>
    <row r="1007" spans="1:2">
      <c r="A1007" s="171" t="s">
        <v>912</v>
      </c>
      <c r="B1007" s="86">
        <v>33</v>
      </c>
    </row>
    <row r="1008" spans="1:2">
      <c r="A1008" s="171" t="s">
        <v>913</v>
      </c>
      <c r="B1008" s="86">
        <v>0</v>
      </c>
    </row>
    <row r="1009" spans="1:2">
      <c r="A1009" s="171" t="s">
        <v>914</v>
      </c>
      <c r="B1009" s="86">
        <v>0</v>
      </c>
    </row>
    <row r="1010" spans="1:2">
      <c r="A1010" s="173" t="s">
        <v>915</v>
      </c>
      <c r="B1010" s="86">
        <f>SUM(B1011:B1012)</f>
        <v>27</v>
      </c>
    </row>
    <row r="1011" spans="1:2">
      <c r="A1011" s="171" t="s">
        <v>916</v>
      </c>
      <c r="B1011" s="86">
        <v>27</v>
      </c>
    </row>
    <row r="1012" spans="1:2">
      <c r="A1012" s="171" t="s">
        <v>917</v>
      </c>
      <c r="B1012" s="86">
        <v>0</v>
      </c>
    </row>
    <row r="1013" spans="1:2">
      <c r="A1013" s="173" t="s">
        <v>918</v>
      </c>
      <c r="B1013" s="86">
        <f>SUM(B1014,B1024,B1040,B1045,B1056,B1063,B1071)</f>
        <v>1493</v>
      </c>
    </row>
    <row r="1014" spans="1:2">
      <c r="A1014" s="173" t="s">
        <v>919</v>
      </c>
      <c r="B1014" s="86">
        <f>SUM(B1015:B1023)</f>
        <v>1048</v>
      </c>
    </row>
    <row r="1015" spans="1:2">
      <c r="A1015" s="171" t="s">
        <v>151</v>
      </c>
      <c r="B1015" s="86">
        <v>0</v>
      </c>
    </row>
    <row r="1016" spans="1:2">
      <c r="A1016" s="171" t="s">
        <v>152</v>
      </c>
      <c r="B1016" s="86">
        <v>0</v>
      </c>
    </row>
    <row r="1017" spans="1:2">
      <c r="A1017" s="171" t="s">
        <v>153</v>
      </c>
      <c r="B1017" s="86">
        <v>0</v>
      </c>
    </row>
    <row r="1018" spans="1:2">
      <c r="A1018" s="171" t="s">
        <v>920</v>
      </c>
      <c r="B1018" s="86">
        <v>0</v>
      </c>
    </row>
    <row r="1019" spans="1:2">
      <c r="A1019" s="171" t="s">
        <v>921</v>
      </c>
      <c r="B1019" s="86">
        <v>0</v>
      </c>
    </row>
    <row r="1020" spans="1:2">
      <c r="A1020" s="171" t="s">
        <v>922</v>
      </c>
      <c r="B1020" s="86">
        <v>0</v>
      </c>
    </row>
    <row r="1021" spans="1:2">
      <c r="A1021" s="171" t="s">
        <v>923</v>
      </c>
      <c r="B1021" s="86">
        <v>0</v>
      </c>
    </row>
    <row r="1022" spans="1:2">
      <c r="A1022" s="171" t="s">
        <v>924</v>
      </c>
      <c r="B1022" s="86">
        <v>0</v>
      </c>
    </row>
    <row r="1023" spans="1:2">
      <c r="A1023" s="171" t="s">
        <v>925</v>
      </c>
      <c r="B1023" s="86">
        <v>1048</v>
      </c>
    </row>
    <row r="1024" spans="1:2">
      <c r="A1024" s="173" t="s">
        <v>926</v>
      </c>
      <c r="B1024" s="86">
        <f>SUM(B1025:B1039)</f>
        <v>0</v>
      </c>
    </row>
    <row r="1025" spans="1:2">
      <c r="A1025" s="171" t="s">
        <v>151</v>
      </c>
      <c r="B1025" s="86">
        <v>0</v>
      </c>
    </row>
    <row r="1026" spans="1:2">
      <c r="A1026" s="171" t="s">
        <v>152</v>
      </c>
      <c r="B1026" s="86">
        <v>0</v>
      </c>
    </row>
    <row r="1027" spans="1:2">
      <c r="A1027" s="171" t="s">
        <v>153</v>
      </c>
      <c r="B1027" s="86">
        <v>0</v>
      </c>
    </row>
    <row r="1028" spans="1:2">
      <c r="A1028" s="171" t="s">
        <v>927</v>
      </c>
      <c r="B1028" s="86">
        <v>0</v>
      </c>
    </row>
    <row r="1029" spans="1:2">
      <c r="A1029" s="171" t="s">
        <v>928</v>
      </c>
      <c r="B1029" s="86">
        <v>0</v>
      </c>
    </row>
    <row r="1030" spans="1:2">
      <c r="A1030" s="171" t="s">
        <v>929</v>
      </c>
      <c r="B1030" s="86">
        <v>0</v>
      </c>
    </row>
    <row r="1031" spans="1:2">
      <c r="A1031" s="171" t="s">
        <v>930</v>
      </c>
      <c r="B1031" s="86">
        <v>0</v>
      </c>
    </row>
    <row r="1032" spans="1:2">
      <c r="A1032" s="171" t="s">
        <v>931</v>
      </c>
      <c r="B1032" s="86">
        <v>0</v>
      </c>
    </row>
    <row r="1033" spans="1:2">
      <c r="A1033" s="171" t="s">
        <v>932</v>
      </c>
      <c r="B1033" s="86">
        <v>0</v>
      </c>
    </row>
    <row r="1034" spans="1:2">
      <c r="A1034" s="171" t="s">
        <v>933</v>
      </c>
      <c r="B1034" s="86">
        <v>0</v>
      </c>
    </row>
    <row r="1035" spans="1:2">
      <c r="A1035" s="171" t="s">
        <v>934</v>
      </c>
      <c r="B1035" s="86">
        <v>0</v>
      </c>
    </row>
    <row r="1036" spans="1:2">
      <c r="A1036" s="171" t="s">
        <v>935</v>
      </c>
      <c r="B1036" s="86">
        <v>0</v>
      </c>
    </row>
    <row r="1037" spans="1:2">
      <c r="A1037" s="171" t="s">
        <v>936</v>
      </c>
      <c r="B1037" s="86">
        <v>0</v>
      </c>
    </row>
    <row r="1038" spans="1:2">
      <c r="A1038" s="171" t="s">
        <v>937</v>
      </c>
      <c r="B1038" s="86">
        <v>0</v>
      </c>
    </row>
    <row r="1039" spans="1:2">
      <c r="A1039" s="171" t="s">
        <v>938</v>
      </c>
      <c r="B1039" s="86">
        <v>0</v>
      </c>
    </row>
    <row r="1040" spans="1:2">
      <c r="A1040" s="173" t="s">
        <v>939</v>
      </c>
      <c r="B1040" s="86">
        <f>SUM(B1041:B1044)</f>
        <v>0</v>
      </c>
    </row>
    <row r="1041" spans="1:2">
      <c r="A1041" s="171" t="s">
        <v>151</v>
      </c>
      <c r="B1041" s="86">
        <v>0</v>
      </c>
    </row>
    <row r="1042" spans="1:2">
      <c r="A1042" s="171" t="s">
        <v>152</v>
      </c>
      <c r="B1042" s="86">
        <v>0</v>
      </c>
    </row>
    <row r="1043" spans="1:2">
      <c r="A1043" s="171" t="s">
        <v>153</v>
      </c>
      <c r="B1043" s="86">
        <v>0</v>
      </c>
    </row>
    <row r="1044" spans="1:2">
      <c r="A1044" s="171" t="s">
        <v>940</v>
      </c>
      <c r="B1044" s="86">
        <v>0</v>
      </c>
    </row>
    <row r="1045" spans="1:2">
      <c r="A1045" s="173" t="s">
        <v>941</v>
      </c>
      <c r="B1045" s="86">
        <f>SUM(B1046:B1055)</f>
        <v>105</v>
      </c>
    </row>
    <row r="1046" spans="1:2">
      <c r="A1046" s="171" t="s">
        <v>151</v>
      </c>
      <c r="B1046" s="86">
        <v>85</v>
      </c>
    </row>
    <row r="1047" spans="1:2">
      <c r="A1047" s="171" t="s">
        <v>152</v>
      </c>
      <c r="B1047" s="86">
        <v>20</v>
      </c>
    </row>
    <row r="1048" spans="1:2">
      <c r="A1048" s="171" t="s">
        <v>153</v>
      </c>
      <c r="B1048" s="86">
        <v>0</v>
      </c>
    </row>
    <row r="1049" spans="1:2">
      <c r="A1049" s="171" t="s">
        <v>942</v>
      </c>
      <c r="B1049" s="86">
        <v>0</v>
      </c>
    </row>
    <row r="1050" spans="1:2">
      <c r="A1050" s="171" t="s">
        <v>943</v>
      </c>
      <c r="B1050" s="86">
        <v>0</v>
      </c>
    </row>
    <row r="1051" spans="1:2">
      <c r="A1051" s="171" t="s">
        <v>944</v>
      </c>
      <c r="B1051" s="86">
        <v>0</v>
      </c>
    </row>
    <row r="1052" spans="1:2">
      <c r="A1052" s="171" t="s">
        <v>945</v>
      </c>
      <c r="B1052" s="86">
        <v>0</v>
      </c>
    </row>
    <row r="1053" spans="1:2">
      <c r="A1053" s="171" t="s">
        <v>946</v>
      </c>
      <c r="B1053" s="86">
        <v>0</v>
      </c>
    </row>
    <row r="1054" spans="1:2">
      <c r="A1054" s="171" t="s">
        <v>160</v>
      </c>
      <c r="B1054" s="86">
        <v>0</v>
      </c>
    </row>
    <row r="1055" spans="1:2">
      <c r="A1055" s="171" t="s">
        <v>947</v>
      </c>
      <c r="B1055" s="86">
        <v>0</v>
      </c>
    </row>
    <row r="1056" spans="1:2">
      <c r="A1056" s="173" t="s">
        <v>948</v>
      </c>
      <c r="B1056" s="86">
        <f>SUM(B1057:B1062)</f>
        <v>0</v>
      </c>
    </row>
    <row r="1057" spans="1:2">
      <c r="A1057" s="171" t="s">
        <v>151</v>
      </c>
      <c r="B1057" s="86">
        <v>0</v>
      </c>
    </row>
    <row r="1058" spans="1:2">
      <c r="A1058" s="171" t="s">
        <v>152</v>
      </c>
      <c r="B1058" s="86">
        <v>0</v>
      </c>
    </row>
    <row r="1059" spans="1:2">
      <c r="A1059" s="171" t="s">
        <v>153</v>
      </c>
      <c r="B1059" s="86">
        <v>0</v>
      </c>
    </row>
    <row r="1060" spans="1:2">
      <c r="A1060" s="171" t="s">
        <v>949</v>
      </c>
      <c r="B1060" s="86">
        <v>0</v>
      </c>
    </row>
    <row r="1061" spans="1:2">
      <c r="A1061" s="171" t="s">
        <v>950</v>
      </c>
      <c r="B1061" s="86">
        <v>0</v>
      </c>
    </row>
    <row r="1062" spans="1:2">
      <c r="A1062" s="171" t="s">
        <v>951</v>
      </c>
      <c r="B1062" s="86">
        <v>0</v>
      </c>
    </row>
    <row r="1063" spans="1:2">
      <c r="A1063" s="173" t="s">
        <v>952</v>
      </c>
      <c r="B1063" s="86">
        <f>SUM(B1064:B1070)</f>
        <v>0</v>
      </c>
    </row>
    <row r="1064" spans="1:2">
      <c r="A1064" s="171" t="s">
        <v>151</v>
      </c>
      <c r="B1064" s="86">
        <v>0</v>
      </c>
    </row>
    <row r="1065" spans="1:2">
      <c r="A1065" s="171" t="s">
        <v>152</v>
      </c>
      <c r="B1065" s="86">
        <v>0</v>
      </c>
    </row>
    <row r="1066" spans="1:2">
      <c r="A1066" s="171" t="s">
        <v>153</v>
      </c>
      <c r="B1066" s="86">
        <v>0</v>
      </c>
    </row>
    <row r="1067" spans="1:2">
      <c r="A1067" s="171" t="s">
        <v>953</v>
      </c>
      <c r="B1067" s="86">
        <v>0</v>
      </c>
    </row>
    <row r="1068" spans="1:2">
      <c r="A1068" s="171" t="s">
        <v>954</v>
      </c>
      <c r="B1068" s="86">
        <v>0</v>
      </c>
    </row>
    <row r="1069" spans="1:2">
      <c r="A1069" s="171" t="s">
        <v>955</v>
      </c>
      <c r="B1069" s="86">
        <v>0</v>
      </c>
    </row>
    <row r="1070" spans="1:2">
      <c r="A1070" s="171" t="s">
        <v>956</v>
      </c>
      <c r="B1070" s="86">
        <v>0</v>
      </c>
    </row>
    <row r="1071" spans="1:2">
      <c r="A1071" s="173" t="s">
        <v>957</v>
      </c>
      <c r="B1071" s="86">
        <f>SUM(B1072:B1076)</f>
        <v>340</v>
      </c>
    </row>
    <row r="1072" spans="1:2">
      <c r="A1072" s="171" t="s">
        <v>958</v>
      </c>
      <c r="B1072" s="86">
        <v>0</v>
      </c>
    </row>
    <row r="1073" spans="1:2">
      <c r="A1073" s="171" t="s">
        <v>959</v>
      </c>
      <c r="B1073" s="86">
        <v>140</v>
      </c>
    </row>
    <row r="1074" spans="1:2">
      <c r="A1074" s="171" t="s">
        <v>960</v>
      </c>
      <c r="B1074" s="86">
        <v>0</v>
      </c>
    </row>
    <row r="1075" spans="1:2">
      <c r="A1075" s="171" t="s">
        <v>961</v>
      </c>
      <c r="B1075" s="86">
        <v>0</v>
      </c>
    </row>
    <row r="1076" spans="1:2">
      <c r="A1076" s="171" t="s">
        <v>962</v>
      </c>
      <c r="B1076" s="86">
        <v>200</v>
      </c>
    </row>
    <row r="1077" spans="1:2">
      <c r="A1077" s="173" t="s">
        <v>963</v>
      </c>
      <c r="B1077" s="86">
        <f>SUM(B1078,B1088,B1094)</f>
        <v>656</v>
      </c>
    </row>
    <row r="1078" spans="1:2">
      <c r="A1078" s="173" t="s">
        <v>964</v>
      </c>
      <c r="B1078" s="86">
        <f>SUM(B1079:B1087)</f>
        <v>656</v>
      </c>
    </row>
    <row r="1079" spans="1:2">
      <c r="A1079" s="171" t="s">
        <v>151</v>
      </c>
      <c r="B1079" s="86">
        <v>120</v>
      </c>
    </row>
    <row r="1080" spans="1:2">
      <c r="A1080" s="171" t="s">
        <v>152</v>
      </c>
      <c r="B1080" s="86">
        <v>0</v>
      </c>
    </row>
    <row r="1081" spans="1:2">
      <c r="A1081" s="171" t="s">
        <v>153</v>
      </c>
      <c r="B1081" s="86">
        <v>0</v>
      </c>
    </row>
    <row r="1082" spans="1:2">
      <c r="A1082" s="171" t="s">
        <v>965</v>
      </c>
      <c r="B1082" s="86">
        <v>0</v>
      </c>
    </row>
    <row r="1083" spans="1:2">
      <c r="A1083" s="171" t="s">
        <v>966</v>
      </c>
      <c r="B1083" s="86">
        <v>0</v>
      </c>
    </row>
    <row r="1084" spans="1:2">
      <c r="A1084" s="171" t="s">
        <v>967</v>
      </c>
      <c r="B1084" s="86">
        <v>0</v>
      </c>
    </row>
    <row r="1085" spans="1:2">
      <c r="A1085" s="171" t="s">
        <v>968</v>
      </c>
      <c r="B1085" s="86">
        <v>0</v>
      </c>
    </row>
    <row r="1086" spans="1:2">
      <c r="A1086" s="171" t="s">
        <v>160</v>
      </c>
      <c r="B1086" s="86">
        <v>0</v>
      </c>
    </row>
    <row r="1087" spans="1:2">
      <c r="A1087" s="171" t="s">
        <v>969</v>
      </c>
      <c r="B1087" s="86">
        <v>536</v>
      </c>
    </row>
    <row r="1088" spans="1:2">
      <c r="A1088" s="173" t="s">
        <v>970</v>
      </c>
      <c r="B1088" s="86">
        <f>SUM(B1089:B1093)</f>
        <v>0</v>
      </c>
    </row>
    <row r="1089" spans="1:2">
      <c r="A1089" s="171" t="s">
        <v>151</v>
      </c>
      <c r="B1089" s="86">
        <v>0</v>
      </c>
    </row>
    <row r="1090" spans="1:2">
      <c r="A1090" s="171" t="s">
        <v>152</v>
      </c>
      <c r="B1090" s="86">
        <v>0</v>
      </c>
    </row>
    <row r="1091" spans="1:2">
      <c r="A1091" s="171" t="s">
        <v>153</v>
      </c>
      <c r="B1091" s="86">
        <v>0</v>
      </c>
    </row>
    <row r="1092" spans="1:2">
      <c r="A1092" s="171" t="s">
        <v>971</v>
      </c>
      <c r="B1092" s="86">
        <v>0</v>
      </c>
    </row>
    <row r="1093" spans="1:2">
      <c r="A1093" s="171" t="s">
        <v>972</v>
      </c>
      <c r="B1093" s="86">
        <v>0</v>
      </c>
    </row>
    <row r="1094" spans="1:2">
      <c r="A1094" s="173" t="s">
        <v>973</v>
      </c>
      <c r="B1094" s="86">
        <f>SUM(B1095:B1096)</f>
        <v>0</v>
      </c>
    </row>
    <row r="1095" spans="1:2">
      <c r="A1095" s="171" t="s">
        <v>974</v>
      </c>
      <c r="B1095" s="86">
        <v>0</v>
      </c>
    </row>
    <row r="1096" spans="1:2">
      <c r="A1096" s="171" t="s">
        <v>975</v>
      </c>
      <c r="B1096" s="86">
        <v>0</v>
      </c>
    </row>
    <row r="1097" spans="1:2">
      <c r="A1097" s="173" t="s">
        <v>976</v>
      </c>
      <c r="B1097" s="86">
        <f>SUM(B1098,B1105,B1115,B1121,B1124)</f>
        <v>897</v>
      </c>
    </row>
    <row r="1098" spans="1:2">
      <c r="A1098" s="173" t="s">
        <v>977</v>
      </c>
      <c r="B1098" s="86">
        <f>SUM(B1099:B1104)</f>
        <v>0</v>
      </c>
    </row>
    <row r="1099" spans="1:2">
      <c r="A1099" s="171" t="s">
        <v>151</v>
      </c>
      <c r="B1099" s="86">
        <v>0</v>
      </c>
    </row>
    <row r="1100" spans="1:2">
      <c r="A1100" s="171" t="s">
        <v>152</v>
      </c>
      <c r="B1100" s="86">
        <v>0</v>
      </c>
    </row>
    <row r="1101" spans="1:2">
      <c r="A1101" s="171" t="s">
        <v>153</v>
      </c>
      <c r="B1101" s="86">
        <v>0</v>
      </c>
    </row>
    <row r="1102" spans="1:2">
      <c r="A1102" s="171" t="s">
        <v>978</v>
      </c>
      <c r="B1102" s="86">
        <v>0</v>
      </c>
    </row>
    <row r="1103" spans="1:2">
      <c r="A1103" s="171" t="s">
        <v>160</v>
      </c>
      <c r="B1103" s="86">
        <v>0</v>
      </c>
    </row>
    <row r="1104" spans="1:2">
      <c r="A1104" s="171" t="s">
        <v>979</v>
      </c>
      <c r="B1104" s="86">
        <v>0</v>
      </c>
    </row>
    <row r="1105" spans="1:2">
      <c r="A1105" s="173" t="s">
        <v>980</v>
      </c>
      <c r="B1105" s="86">
        <f>SUM(B1106:B1114)</f>
        <v>0</v>
      </c>
    </row>
    <row r="1106" spans="1:2">
      <c r="A1106" s="171" t="s">
        <v>981</v>
      </c>
      <c r="B1106" s="86">
        <v>0</v>
      </c>
    </row>
    <row r="1107" spans="1:2">
      <c r="A1107" s="171" t="s">
        <v>982</v>
      </c>
      <c r="B1107" s="86">
        <v>0</v>
      </c>
    </row>
    <row r="1108" spans="1:2">
      <c r="A1108" s="171" t="s">
        <v>983</v>
      </c>
      <c r="B1108" s="86">
        <v>0</v>
      </c>
    </row>
    <row r="1109" spans="1:2">
      <c r="A1109" s="171" t="s">
        <v>984</v>
      </c>
      <c r="B1109" s="86">
        <v>0</v>
      </c>
    </row>
    <row r="1110" spans="1:2">
      <c r="A1110" s="171" t="s">
        <v>985</v>
      </c>
      <c r="B1110" s="86">
        <v>0</v>
      </c>
    </row>
    <row r="1111" spans="1:2">
      <c r="A1111" s="171" t="s">
        <v>986</v>
      </c>
      <c r="B1111" s="86">
        <v>0</v>
      </c>
    </row>
    <row r="1112" spans="1:2">
      <c r="A1112" s="171" t="s">
        <v>987</v>
      </c>
      <c r="B1112" s="86">
        <v>0</v>
      </c>
    </row>
    <row r="1113" spans="1:2">
      <c r="A1113" s="171" t="s">
        <v>988</v>
      </c>
      <c r="B1113" s="86">
        <v>0</v>
      </c>
    </row>
    <row r="1114" spans="1:2">
      <c r="A1114" s="171" t="s">
        <v>989</v>
      </c>
      <c r="B1114" s="86">
        <v>0</v>
      </c>
    </row>
    <row r="1115" spans="1:2">
      <c r="A1115" s="173" t="s">
        <v>990</v>
      </c>
      <c r="B1115" s="86">
        <f>SUM(B1116:B1120)</f>
        <v>897</v>
      </c>
    </row>
    <row r="1116" spans="1:2">
      <c r="A1116" s="171" t="s">
        <v>991</v>
      </c>
      <c r="B1116" s="86">
        <v>0</v>
      </c>
    </row>
    <row r="1117" spans="1:2">
      <c r="A1117" s="171" t="s">
        <v>992</v>
      </c>
      <c r="B1117" s="86">
        <v>897</v>
      </c>
    </row>
    <row r="1118" spans="1:2">
      <c r="A1118" s="171" t="s">
        <v>993</v>
      </c>
      <c r="B1118" s="86">
        <v>0</v>
      </c>
    </row>
    <row r="1119" spans="1:2">
      <c r="A1119" s="171" t="s">
        <v>994</v>
      </c>
      <c r="B1119" s="86">
        <v>0</v>
      </c>
    </row>
    <row r="1120" spans="1:2">
      <c r="A1120" s="171" t="s">
        <v>995</v>
      </c>
      <c r="B1120" s="86">
        <v>0</v>
      </c>
    </row>
    <row r="1121" spans="1:2">
      <c r="A1121" s="173" t="s">
        <v>996</v>
      </c>
      <c r="B1121" s="86">
        <f>SUM(B1122:B1123)</f>
        <v>0</v>
      </c>
    </row>
    <row r="1122" spans="1:2">
      <c r="A1122" s="171" t="s">
        <v>997</v>
      </c>
      <c r="B1122" s="86">
        <v>0</v>
      </c>
    </row>
    <row r="1123" spans="1:2">
      <c r="A1123" s="171" t="s">
        <v>998</v>
      </c>
      <c r="B1123" s="86">
        <v>0</v>
      </c>
    </row>
    <row r="1124" spans="1:2">
      <c r="A1124" s="173" t="s">
        <v>999</v>
      </c>
      <c r="B1124" s="86">
        <f>SUM(B1125:B1126)</f>
        <v>0</v>
      </c>
    </row>
    <row r="1125" spans="1:2">
      <c r="A1125" s="171" t="s">
        <v>1000</v>
      </c>
      <c r="B1125" s="86">
        <v>0</v>
      </c>
    </row>
    <row r="1126" spans="1:2">
      <c r="A1126" s="171" t="s">
        <v>1001</v>
      </c>
      <c r="B1126" s="86">
        <v>0</v>
      </c>
    </row>
    <row r="1127" spans="1:2">
      <c r="A1127" s="173" t="s">
        <v>1002</v>
      </c>
      <c r="B1127" s="86">
        <f>SUM(B1128:B1136)</f>
        <v>0</v>
      </c>
    </row>
    <row r="1128" spans="1:2">
      <c r="A1128" s="173" t="s">
        <v>1003</v>
      </c>
      <c r="B1128" s="86">
        <v>0</v>
      </c>
    </row>
    <row r="1129" spans="1:2">
      <c r="A1129" s="173" t="s">
        <v>1004</v>
      </c>
      <c r="B1129" s="86">
        <v>0</v>
      </c>
    </row>
    <row r="1130" spans="1:2">
      <c r="A1130" s="173" t="s">
        <v>1005</v>
      </c>
      <c r="B1130" s="86">
        <v>0</v>
      </c>
    </row>
    <row r="1131" spans="1:2">
      <c r="A1131" s="173" t="s">
        <v>1006</v>
      </c>
      <c r="B1131" s="86">
        <v>0</v>
      </c>
    </row>
    <row r="1132" spans="1:2">
      <c r="A1132" s="173" t="s">
        <v>1007</v>
      </c>
      <c r="B1132" s="86">
        <v>0</v>
      </c>
    </row>
    <row r="1133" spans="1:2">
      <c r="A1133" s="173" t="s">
        <v>783</v>
      </c>
      <c r="B1133" s="86">
        <v>0</v>
      </c>
    </row>
    <row r="1134" spans="1:2">
      <c r="A1134" s="173" t="s">
        <v>1008</v>
      </c>
      <c r="B1134" s="86">
        <v>0</v>
      </c>
    </row>
    <row r="1135" spans="1:2">
      <c r="A1135" s="173" t="s">
        <v>1009</v>
      </c>
      <c r="B1135" s="86">
        <v>0</v>
      </c>
    </row>
    <row r="1136" spans="1:2">
      <c r="A1136" s="173" t="s">
        <v>1010</v>
      </c>
      <c r="B1136" s="86">
        <v>0</v>
      </c>
    </row>
    <row r="1137" spans="1:2">
      <c r="A1137" s="173" t="s">
        <v>1011</v>
      </c>
      <c r="B1137" s="86">
        <f>SUM(B1138,B1165,B1180)</f>
        <v>1911</v>
      </c>
    </row>
    <row r="1138" spans="1:2">
      <c r="A1138" s="173" t="s">
        <v>1012</v>
      </c>
      <c r="B1138" s="86">
        <f>SUM(B1139:B1164)</f>
        <v>1804</v>
      </c>
    </row>
    <row r="1139" spans="1:2">
      <c r="A1139" s="171" t="s">
        <v>151</v>
      </c>
      <c r="B1139" s="86">
        <v>314</v>
      </c>
    </row>
    <row r="1140" spans="1:2">
      <c r="A1140" s="171" t="s">
        <v>152</v>
      </c>
      <c r="B1140" s="86">
        <v>0</v>
      </c>
    </row>
    <row r="1141" spans="1:2">
      <c r="A1141" s="171" t="s">
        <v>153</v>
      </c>
      <c r="B1141" s="86">
        <v>0</v>
      </c>
    </row>
    <row r="1142" spans="1:2">
      <c r="A1142" s="171" t="s">
        <v>1013</v>
      </c>
      <c r="B1142" s="86">
        <v>0</v>
      </c>
    </row>
    <row r="1143" spans="1:2">
      <c r="A1143" s="171" t="s">
        <v>1014</v>
      </c>
      <c r="B1143" s="86">
        <v>39</v>
      </c>
    </row>
    <row r="1144" spans="1:2">
      <c r="A1144" s="171" t="s">
        <v>1015</v>
      </c>
      <c r="B1144" s="86">
        <v>0</v>
      </c>
    </row>
    <row r="1145" spans="1:2">
      <c r="A1145" s="171" t="s">
        <v>1016</v>
      </c>
      <c r="B1145" s="86">
        <v>0</v>
      </c>
    </row>
    <row r="1146" spans="1:2">
      <c r="A1146" s="171" t="s">
        <v>1017</v>
      </c>
      <c r="B1146" s="86">
        <v>0</v>
      </c>
    </row>
    <row r="1147" spans="1:2">
      <c r="A1147" s="171" t="s">
        <v>1018</v>
      </c>
      <c r="B1147" s="86">
        <v>44</v>
      </c>
    </row>
    <row r="1148" spans="1:2">
      <c r="A1148" s="171" t="s">
        <v>1019</v>
      </c>
      <c r="B1148" s="86">
        <v>0</v>
      </c>
    </row>
    <row r="1149" spans="1:2">
      <c r="A1149" s="171" t="s">
        <v>1020</v>
      </c>
      <c r="B1149" s="86">
        <v>6</v>
      </c>
    </row>
    <row r="1150" spans="1:2">
      <c r="A1150" s="171" t="s">
        <v>1021</v>
      </c>
      <c r="B1150" s="86">
        <v>0</v>
      </c>
    </row>
    <row r="1151" spans="1:2">
      <c r="A1151" s="171" t="s">
        <v>1022</v>
      </c>
      <c r="B1151" s="86">
        <v>0</v>
      </c>
    </row>
    <row r="1152" spans="1:2">
      <c r="A1152" s="171" t="s">
        <v>1023</v>
      </c>
      <c r="B1152" s="86">
        <v>0</v>
      </c>
    </row>
    <row r="1153" spans="1:2">
      <c r="A1153" s="171" t="s">
        <v>1024</v>
      </c>
      <c r="B1153" s="86">
        <v>0</v>
      </c>
    </row>
    <row r="1154" spans="1:2">
      <c r="A1154" s="171" t="s">
        <v>1025</v>
      </c>
      <c r="B1154" s="86">
        <v>0</v>
      </c>
    </row>
    <row r="1155" spans="1:2">
      <c r="A1155" s="171" t="s">
        <v>1026</v>
      </c>
      <c r="B1155" s="86">
        <v>0</v>
      </c>
    </row>
    <row r="1156" spans="1:2">
      <c r="A1156" s="171" t="s">
        <v>1027</v>
      </c>
      <c r="B1156" s="86">
        <v>0</v>
      </c>
    </row>
    <row r="1157" spans="1:2">
      <c r="A1157" s="171" t="s">
        <v>1028</v>
      </c>
      <c r="B1157" s="86">
        <v>0</v>
      </c>
    </row>
    <row r="1158" spans="1:2">
      <c r="A1158" s="171" t="s">
        <v>1029</v>
      </c>
      <c r="B1158" s="86">
        <v>0</v>
      </c>
    </row>
    <row r="1159" spans="1:2">
      <c r="A1159" s="171" t="s">
        <v>1030</v>
      </c>
      <c r="B1159" s="86">
        <v>0</v>
      </c>
    </row>
    <row r="1160" spans="1:2">
      <c r="A1160" s="171" t="s">
        <v>1031</v>
      </c>
      <c r="B1160" s="86">
        <v>0</v>
      </c>
    </row>
    <row r="1161" spans="1:2">
      <c r="A1161" s="171" t="s">
        <v>1032</v>
      </c>
      <c r="B1161" s="86">
        <v>0</v>
      </c>
    </row>
    <row r="1162" spans="1:2">
      <c r="A1162" s="171" t="s">
        <v>1033</v>
      </c>
      <c r="B1162" s="86">
        <v>0</v>
      </c>
    </row>
    <row r="1163" spans="1:2">
      <c r="A1163" s="171" t="s">
        <v>160</v>
      </c>
      <c r="B1163" s="86">
        <v>739</v>
      </c>
    </row>
    <row r="1164" spans="1:2">
      <c r="A1164" s="171" t="s">
        <v>1034</v>
      </c>
      <c r="B1164" s="86">
        <v>662</v>
      </c>
    </row>
    <row r="1165" spans="1:2">
      <c r="A1165" s="173" t="s">
        <v>1035</v>
      </c>
      <c r="B1165" s="86">
        <f>SUM(B1166:B1179)</f>
        <v>107</v>
      </c>
    </row>
    <row r="1166" spans="1:2">
      <c r="A1166" s="171" t="s">
        <v>151</v>
      </c>
      <c r="B1166" s="86">
        <v>0</v>
      </c>
    </row>
    <row r="1167" spans="1:2">
      <c r="A1167" s="171" t="s">
        <v>152</v>
      </c>
      <c r="B1167" s="86">
        <v>0</v>
      </c>
    </row>
    <row r="1168" spans="1:2">
      <c r="A1168" s="171" t="s">
        <v>153</v>
      </c>
      <c r="B1168" s="86">
        <v>0</v>
      </c>
    </row>
    <row r="1169" spans="1:2">
      <c r="A1169" s="171" t="s">
        <v>1036</v>
      </c>
      <c r="B1169" s="86">
        <v>107</v>
      </c>
    </row>
    <row r="1170" spans="1:2">
      <c r="A1170" s="171" t="s">
        <v>1037</v>
      </c>
      <c r="B1170" s="86">
        <v>0</v>
      </c>
    </row>
    <row r="1171" spans="1:2">
      <c r="A1171" s="171" t="s">
        <v>1038</v>
      </c>
      <c r="B1171" s="86">
        <v>0</v>
      </c>
    </row>
    <row r="1172" spans="1:2">
      <c r="A1172" s="171" t="s">
        <v>1039</v>
      </c>
      <c r="B1172" s="86">
        <v>0</v>
      </c>
    </row>
    <row r="1173" spans="1:2">
      <c r="A1173" s="171" t="s">
        <v>1040</v>
      </c>
      <c r="B1173" s="86">
        <v>0</v>
      </c>
    </row>
    <row r="1174" spans="1:2">
      <c r="A1174" s="171" t="s">
        <v>1041</v>
      </c>
      <c r="B1174" s="86">
        <v>0</v>
      </c>
    </row>
    <row r="1175" spans="1:2">
      <c r="A1175" s="171" t="s">
        <v>1042</v>
      </c>
      <c r="B1175" s="86">
        <v>0</v>
      </c>
    </row>
    <row r="1176" spans="1:2">
      <c r="A1176" s="171" t="s">
        <v>1043</v>
      </c>
      <c r="B1176" s="86">
        <v>0</v>
      </c>
    </row>
    <row r="1177" spans="1:2">
      <c r="A1177" s="171" t="s">
        <v>1044</v>
      </c>
      <c r="B1177" s="86">
        <v>0</v>
      </c>
    </row>
    <row r="1178" spans="1:2">
      <c r="A1178" s="171" t="s">
        <v>1045</v>
      </c>
      <c r="B1178" s="86">
        <v>0</v>
      </c>
    </row>
    <row r="1179" spans="1:2">
      <c r="A1179" s="171" t="s">
        <v>1046</v>
      </c>
      <c r="B1179" s="86">
        <v>0</v>
      </c>
    </row>
    <row r="1180" spans="1:2">
      <c r="A1180" s="173" t="s">
        <v>1047</v>
      </c>
      <c r="B1180" s="86">
        <f>B1181</f>
        <v>0</v>
      </c>
    </row>
    <row r="1181" spans="1:2">
      <c r="A1181" s="171" t="s">
        <v>1048</v>
      </c>
      <c r="B1181" s="86">
        <v>0</v>
      </c>
    </row>
    <row r="1182" spans="1:2">
      <c r="A1182" s="173" t="s">
        <v>1049</v>
      </c>
      <c r="B1182" s="86">
        <f>SUM(B1183,B1194,B1198)</f>
        <v>5409</v>
      </c>
    </row>
    <row r="1183" spans="1:2">
      <c r="A1183" s="173" t="s">
        <v>1050</v>
      </c>
      <c r="B1183" s="86">
        <f>SUM(B1184:B1193)</f>
        <v>977</v>
      </c>
    </row>
    <row r="1184" spans="1:2">
      <c r="A1184" s="171" t="s">
        <v>1051</v>
      </c>
      <c r="B1184" s="86">
        <v>0</v>
      </c>
    </row>
    <row r="1185" spans="1:2">
      <c r="A1185" s="171" t="s">
        <v>1052</v>
      </c>
      <c r="B1185" s="86">
        <v>0</v>
      </c>
    </row>
    <row r="1186" spans="1:2">
      <c r="A1186" s="171" t="s">
        <v>1053</v>
      </c>
      <c r="B1186" s="86">
        <v>350</v>
      </c>
    </row>
    <row r="1187" spans="1:2">
      <c r="A1187" s="171" t="s">
        <v>1054</v>
      </c>
      <c r="B1187" s="86">
        <v>0</v>
      </c>
    </row>
    <row r="1188" spans="1:2">
      <c r="A1188" s="171" t="s">
        <v>1055</v>
      </c>
      <c r="B1188" s="86">
        <v>378</v>
      </c>
    </row>
    <row r="1189" spans="1:2">
      <c r="A1189" s="171" t="s">
        <v>1056</v>
      </c>
      <c r="B1189" s="86">
        <v>10</v>
      </c>
    </row>
    <row r="1190" spans="1:2">
      <c r="A1190" s="171" t="s">
        <v>1057</v>
      </c>
      <c r="B1190" s="86">
        <v>7</v>
      </c>
    </row>
    <row r="1191" spans="1:2">
      <c r="A1191" s="171" t="s">
        <v>1058</v>
      </c>
      <c r="B1191" s="86">
        <v>232</v>
      </c>
    </row>
    <row r="1192" spans="1:2">
      <c r="A1192" s="171" t="s">
        <v>1059</v>
      </c>
      <c r="B1192" s="86">
        <v>0</v>
      </c>
    </row>
    <row r="1193" spans="1:2">
      <c r="A1193" s="171" t="s">
        <v>1060</v>
      </c>
      <c r="B1193" s="86">
        <v>0</v>
      </c>
    </row>
    <row r="1194" spans="1:2">
      <c r="A1194" s="173" t="s">
        <v>1061</v>
      </c>
      <c r="B1194" s="86">
        <f>SUM(B1195:B1197)</f>
        <v>4401</v>
      </c>
    </row>
    <row r="1195" spans="1:2">
      <c r="A1195" s="171" t="s">
        <v>1062</v>
      </c>
      <c r="B1195" s="86">
        <v>4401</v>
      </c>
    </row>
    <row r="1196" spans="1:2">
      <c r="A1196" s="171" t="s">
        <v>1063</v>
      </c>
      <c r="B1196" s="86">
        <v>0</v>
      </c>
    </row>
    <row r="1197" spans="1:2">
      <c r="A1197" s="171" t="s">
        <v>1064</v>
      </c>
      <c r="B1197" s="86">
        <v>0</v>
      </c>
    </row>
    <row r="1198" spans="1:2">
      <c r="A1198" s="173" t="s">
        <v>1065</v>
      </c>
      <c r="B1198" s="86">
        <f>SUM(B1199:B1201)</f>
        <v>31</v>
      </c>
    </row>
    <row r="1199" spans="1:2">
      <c r="A1199" s="171" t="s">
        <v>1066</v>
      </c>
      <c r="B1199" s="86">
        <v>0</v>
      </c>
    </row>
    <row r="1200" spans="1:2">
      <c r="A1200" s="171" t="s">
        <v>1067</v>
      </c>
      <c r="B1200" s="86">
        <v>0</v>
      </c>
    </row>
    <row r="1201" spans="1:2">
      <c r="A1201" s="171" t="s">
        <v>1068</v>
      </c>
      <c r="B1201" s="86">
        <v>31</v>
      </c>
    </row>
    <row r="1202" spans="1:2">
      <c r="A1202" s="173" t="s">
        <v>1069</v>
      </c>
      <c r="B1202" s="86">
        <f>SUM(B1203,B1221,B1227,B1233)</f>
        <v>349</v>
      </c>
    </row>
    <row r="1203" spans="1:2">
      <c r="A1203" s="173" t="s">
        <v>1070</v>
      </c>
      <c r="B1203" s="86">
        <f>SUM(B1204:B1220)</f>
        <v>249</v>
      </c>
    </row>
    <row r="1204" spans="1:2">
      <c r="A1204" s="171" t="s">
        <v>151</v>
      </c>
      <c r="B1204" s="86">
        <v>0</v>
      </c>
    </row>
    <row r="1205" spans="1:2">
      <c r="A1205" s="171" t="s">
        <v>152</v>
      </c>
      <c r="B1205" s="86">
        <v>0</v>
      </c>
    </row>
    <row r="1206" spans="1:2">
      <c r="A1206" s="171" t="s">
        <v>153</v>
      </c>
      <c r="B1206" s="86">
        <v>0</v>
      </c>
    </row>
    <row r="1207" spans="1:2">
      <c r="A1207" s="171" t="s">
        <v>1071</v>
      </c>
      <c r="B1207" s="86">
        <v>0</v>
      </c>
    </row>
    <row r="1208" spans="1:2">
      <c r="A1208" s="171" t="s">
        <v>1072</v>
      </c>
      <c r="B1208" s="86">
        <v>0</v>
      </c>
    </row>
    <row r="1209" spans="1:2">
      <c r="A1209" s="171" t="s">
        <v>1073</v>
      </c>
      <c r="B1209" s="86">
        <v>0</v>
      </c>
    </row>
    <row r="1210" spans="1:2">
      <c r="A1210" s="171" t="s">
        <v>1074</v>
      </c>
      <c r="B1210" s="86">
        <v>0</v>
      </c>
    </row>
    <row r="1211" spans="1:2">
      <c r="A1211" s="171" t="s">
        <v>1075</v>
      </c>
      <c r="B1211" s="86">
        <v>0</v>
      </c>
    </row>
    <row r="1212" spans="1:2">
      <c r="A1212" s="171" t="s">
        <v>1076</v>
      </c>
      <c r="B1212" s="86">
        <v>0</v>
      </c>
    </row>
    <row r="1213" spans="1:2">
      <c r="A1213" s="171" t="s">
        <v>1077</v>
      </c>
      <c r="B1213" s="86">
        <v>0</v>
      </c>
    </row>
    <row r="1214" spans="1:2">
      <c r="A1214" s="171" t="s">
        <v>1078</v>
      </c>
      <c r="B1214" s="86">
        <v>0</v>
      </c>
    </row>
    <row r="1215" spans="1:2">
      <c r="A1215" s="171" t="s">
        <v>1079</v>
      </c>
      <c r="B1215" s="86">
        <v>0</v>
      </c>
    </row>
    <row r="1216" spans="1:2">
      <c r="A1216" s="171" t="s">
        <v>1080</v>
      </c>
      <c r="B1216" s="86">
        <v>0</v>
      </c>
    </row>
    <row r="1217" spans="1:2">
      <c r="A1217" s="171" t="s">
        <v>1081</v>
      </c>
      <c r="B1217" s="86">
        <v>0</v>
      </c>
    </row>
    <row r="1218" spans="1:2">
      <c r="A1218" s="171" t="s">
        <v>1082</v>
      </c>
      <c r="B1218" s="86">
        <v>0</v>
      </c>
    </row>
    <row r="1219" spans="1:2">
      <c r="A1219" s="171" t="s">
        <v>160</v>
      </c>
      <c r="B1219" s="86">
        <v>249</v>
      </c>
    </row>
    <row r="1220" spans="1:2">
      <c r="A1220" s="171" t="s">
        <v>1083</v>
      </c>
      <c r="B1220" s="86">
        <v>0</v>
      </c>
    </row>
    <row r="1221" spans="1:2">
      <c r="A1221" s="173" t="s">
        <v>1084</v>
      </c>
      <c r="B1221" s="86">
        <f>SUM(B1222:B1226)</f>
        <v>0</v>
      </c>
    </row>
    <row r="1222" spans="1:2">
      <c r="A1222" s="171" t="s">
        <v>1085</v>
      </c>
      <c r="B1222" s="86">
        <v>0</v>
      </c>
    </row>
    <row r="1223" spans="1:2">
      <c r="A1223" s="171" t="s">
        <v>1086</v>
      </c>
      <c r="B1223" s="86">
        <v>0</v>
      </c>
    </row>
    <row r="1224" spans="1:2">
      <c r="A1224" s="171" t="s">
        <v>1087</v>
      </c>
      <c r="B1224" s="86">
        <v>0</v>
      </c>
    </row>
    <row r="1225" spans="1:2">
      <c r="A1225" s="171" t="s">
        <v>1088</v>
      </c>
      <c r="B1225" s="86">
        <v>0</v>
      </c>
    </row>
    <row r="1226" spans="1:2">
      <c r="A1226" s="171" t="s">
        <v>1089</v>
      </c>
      <c r="B1226" s="86">
        <v>0</v>
      </c>
    </row>
    <row r="1227" spans="1:2">
      <c r="A1227" s="173" t="s">
        <v>1090</v>
      </c>
      <c r="B1227" s="86">
        <f>SUM(B1228:B1232)</f>
        <v>0</v>
      </c>
    </row>
    <row r="1228" spans="1:2">
      <c r="A1228" s="171" t="s">
        <v>1091</v>
      </c>
      <c r="B1228" s="86">
        <v>0</v>
      </c>
    </row>
    <row r="1229" spans="1:2">
      <c r="A1229" s="171" t="s">
        <v>1092</v>
      </c>
      <c r="B1229" s="86">
        <v>0</v>
      </c>
    </row>
    <row r="1230" spans="1:2">
      <c r="A1230" s="171" t="s">
        <v>1093</v>
      </c>
      <c r="B1230" s="86">
        <v>0</v>
      </c>
    </row>
    <row r="1231" spans="1:2">
      <c r="A1231" s="171" t="s">
        <v>1094</v>
      </c>
      <c r="B1231" s="86">
        <v>0</v>
      </c>
    </row>
    <row r="1232" spans="1:2">
      <c r="A1232" s="171" t="s">
        <v>1095</v>
      </c>
      <c r="B1232" s="86">
        <v>0</v>
      </c>
    </row>
    <row r="1233" spans="1:2">
      <c r="A1233" s="173" t="s">
        <v>1096</v>
      </c>
      <c r="B1233" s="86">
        <f>SUM(B1234:B1245)</f>
        <v>100</v>
      </c>
    </row>
    <row r="1234" spans="1:2">
      <c r="A1234" s="171" t="s">
        <v>1097</v>
      </c>
      <c r="B1234" s="86">
        <v>0</v>
      </c>
    </row>
    <row r="1235" spans="1:2">
      <c r="A1235" s="171" t="s">
        <v>1098</v>
      </c>
      <c r="B1235" s="86">
        <v>0</v>
      </c>
    </row>
    <row r="1236" spans="1:2">
      <c r="A1236" s="171" t="s">
        <v>1099</v>
      </c>
      <c r="B1236" s="86">
        <v>0</v>
      </c>
    </row>
    <row r="1237" spans="1:2">
      <c r="A1237" s="171" t="s">
        <v>1100</v>
      </c>
      <c r="B1237" s="86">
        <v>0</v>
      </c>
    </row>
    <row r="1238" spans="1:2">
      <c r="A1238" s="171" t="s">
        <v>1101</v>
      </c>
      <c r="B1238" s="86">
        <v>0</v>
      </c>
    </row>
    <row r="1239" spans="1:2">
      <c r="A1239" s="171" t="s">
        <v>1102</v>
      </c>
      <c r="B1239" s="86">
        <v>0</v>
      </c>
    </row>
    <row r="1240" spans="1:2">
      <c r="A1240" s="171" t="s">
        <v>1103</v>
      </c>
      <c r="B1240" s="86">
        <v>0</v>
      </c>
    </row>
    <row r="1241" spans="1:2">
      <c r="A1241" s="171" t="s">
        <v>1104</v>
      </c>
      <c r="B1241" s="86">
        <v>0</v>
      </c>
    </row>
    <row r="1242" spans="1:2">
      <c r="A1242" s="171" t="s">
        <v>1105</v>
      </c>
      <c r="B1242" s="86">
        <v>0</v>
      </c>
    </row>
    <row r="1243" spans="1:2">
      <c r="A1243" s="171" t="s">
        <v>1106</v>
      </c>
      <c r="B1243" s="86">
        <v>0</v>
      </c>
    </row>
    <row r="1244" spans="1:2">
      <c r="A1244" s="171" t="s">
        <v>1107</v>
      </c>
      <c r="B1244" s="86">
        <v>100</v>
      </c>
    </row>
    <row r="1245" spans="1:2">
      <c r="A1245" s="171" t="s">
        <v>1108</v>
      </c>
      <c r="B1245" s="86">
        <v>0</v>
      </c>
    </row>
    <row r="1246" spans="1:2">
      <c r="A1246" s="173" t="s">
        <v>1109</v>
      </c>
      <c r="B1246" s="86">
        <f>SUM(B1247,B1258,B1264,B1272,B1285,B1289,B1293)</f>
        <v>3542</v>
      </c>
    </row>
    <row r="1247" spans="1:2">
      <c r="A1247" s="173" t="s">
        <v>1110</v>
      </c>
      <c r="B1247" s="86">
        <f>SUM(B1248:B1257)</f>
        <v>1798</v>
      </c>
    </row>
    <row r="1248" spans="1:2">
      <c r="A1248" s="171" t="s">
        <v>151</v>
      </c>
      <c r="B1248" s="86">
        <v>1095</v>
      </c>
    </row>
    <row r="1249" spans="1:2">
      <c r="A1249" s="171" t="s">
        <v>152</v>
      </c>
      <c r="B1249" s="86">
        <v>5</v>
      </c>
    </row>
    <row r="1250" spans="1:2">
      <c r="A1250" s="171" t="s">
        <v>153</v>
      </c>
      <c r="B1250" s="86">
        <v>0</v>
      </c>
    </row>
    <row r="1251" spans="1:2">
      <c r="A1251" s="171" t="s">
        <v>1111</v>
      </c>
      <c r="B1251" s="86">
        <v>60</v>
      </c>
    </row>
    <row r="1252" spans="1:2">
      <c r="A1252" s="171" t="s">
        <v>1112</v>
      </c>
      <c r="B1252" s="86">
        <v>0</v>
      </c>
    </row>
    <row r="1253" spans="1:2">
      <c r="A1253" s="171" t="s">
        <v>1113</v>
      </c>
      <c r="B1253" s="86">
        <v>14</v>
      </c>
    </row>
    <row r="1254" spans="1:2">
      <c r="A1254" s="171" t="s">
        <v>1114</v>
      </c>
      <c r="B1254" s="86">
        <v>240</v>
      </c>
    </row>
    <row r="1255" spans="1:2">
      <c r="A1255" s="171" t="s">
        <v>1115</v>
      </c>
      <c r="B1255" s="86">
        <v>339</v>
      </c>
    </row>
    <row r="1256" spans="1:2">
      <c r="A1256" s="171" t="s">
        <v>160</v>
      </c>
      <c r="B1256" s="86">
        <v>32</v>
      </c>
    </row>
    <row r="1257" spans="1:2">
      <c r="A1257" s="171" t="s">
        <v>1116</v>
      </c>
      <c r="B1257" s="86">
        <v>13</v>
      </c>
    </row>
    <row r="1258" spans="1:2">
      <c r="A1258" s="173" t="s">
        <v>1117</v>
      </c>
      <c r="B1258" s="86">
        <f>SUM(B1259:B1263)</f>
        <v>758</v>
      </c>
    </row>
    <row r="1259" spans="1:2">
      <c r="A1259" s="171" t="s">
        <v>151</v>
      </c>
      <c r="B1259" s="86">
        <v>9</v>
      </c>
    </row>
    <row r="1260" spans="1:2">
      <c r="A1260" s="171" t="s">
        <v>152</v>
      </c>
      <c r="B1260" s="86">
        <v>0</v>
      </c>
    </row>
    <row r="1261" spans="1:2">
      <c r="A1261" s="171" t="s">
        <v>153</v>
      </c>
      <c r="B1261" s="86">
        <v>0</v>
      </c>
    </row>
    <row r="1262" spans="1:2">
      <c r="A1262" s="171" t="s">
        <v>1118</v>
      </c>
      <c r="B1262" s="86">
        <v>749</v>
      </c>
    </row>
    <row r="1263" spans="1:2">
      <c r="A1263" s="171" t="s">
        <v>1119</v>
      </c>
      <c r="B1263" s="86">
        <v>0</v>
      </c>
    </row>
    <row r="1264" spans="1:2">
      <c r="A1264" s="173" t="s">
        <v>1120</v>
      </c>
      <c r="B1264" s="86">
        <f>SUM(B1265:B1271)</f>
        <v>0</v>
      </c>
    </row>
    <row r="1265" spans="1:2">
      <c r="A1265" s="171" t="s">
        <v>151</v>
      </c>
      <c r="B1265" s="86">
        <v>0</v>
      </c>
    </row>
    <row r="1266" spans="1:2">
      <c r="A1266" s="171" t="s">
        <v>152</v>
      </c>
      <c r="B1266" s="86">
        <v>0</v>
      </c>
    </row>
    <row r="1267" spans="1:2">
      <c r="A1267" s="171" t="s">
        <v>153</v>
      </c>
      <c r="B1267" s="86">
        <v>0</v>
      </c>
    </row>
    <row r="1268" spans="1:2">
      <c r="A1268" s="171" t="s">
        <v>1121</v>
      </c>
      <c r="B1268" s="86">
        <v>0</v>
      </c>
    </row>
    <row r="1269" spans="1:2">
      <c r="A1269" s="171" t="s">
        <v>1122</v>
      </c>
      <c r="B1269" s="86">
        <v>0</v>
      </c>
    </row>
    <row r="1270" spans="1:2">
      <c r="A1270" s="171" t="s">
        <v>160</v>
      </c>
      <c r="B1270" s="86">
        <v>0</v>
      </c>
    </row>
    <row r="1271" spans="1:2">
      <c r="A1271" s="171" t="s">
        <v>1123</v>
      </c>
      <c r="B1271" s="86">
        <v>0</v>
      </c>
    </row>
    <row r="1272" spans="1:2">
      <c r="A1272" s="173" t="s">
        <v>1124</v>
      </c>
      <c r="B1272" s="86">
        <f>SUM(B1273:B1284)</f>
        <v>6</v>
      </c>
    </row>
    <row r="1273" spans="1:2">
      <c r="A1273" s="171" t="s">
        <v>151</v>
      </c>
      <c r="B1273" s="86">
        <v>0</v>
      </c>
    </row>
    <row r="1274" spans="1:2">
      <c r="A1274" s="171" t="s">
        <v>152</v>
      </c>
      <c r="B1274" s="86">
        <v>0</v>
      </c>
    </row>
    <row r="1275" spans="1:2">
      <c r="A1275" s="171" t="s">
        <v>153</v>
      </c>
      <c r="B1275" s="86">
        <v>0</v>
      </c>
    </row>
    <row r="1276" spans="1:2">
      <c r="A1276" s="171" t="s">
        <v>1125</v>
      </c>
      <c r="B1276" s="86">
        <v>0</v>
      </c>
    </row>
    <row r="1277" spans="1:2">
      <c r="A1277" s="171" t="s">
        <v>1126</v>
      </c>
      <c r="B1277" s="86">
        <v>0</v>
      </c>
    </row>
    <row r="1278" spans="1:2">
      <c r="A1278" s="171" t="s">
        <v>1127</v>
      </c>
      <c r="B1278" s="86">
        <v>0</v>
      </c>
    </row>
    <row r="1279" spans="1:2">
      <c r="A1279" s="171" t="s">
        <v>1128</v>
      </c>
      <c r="B1279" s="86">
        <v>6</v>
      </c>
    </row>
    <row r="1280" spans="1:2">
      <c r="A1280" s="171" t="s">
        <v>1129</v>
      </c>
      <c r="B1280" s="86">
        <v>0</v>
      </c>
    </row>
    <row r="1281" spans="1:2">
      <c r="A1281" s="171" t="s">
        <v>1130</v>
      </c>
      <c r="B1281" s="86">
        <v>0</v>
      </c>
    </row>
    <row r="1282" spans="1:2">
      <c r="A1282" s="171" t="s">
        <v>1131</v>
      </c>
      <c r="B1282" s="86">
        <v>0</v>
      </c>
    </row>
    <row r="1283" spans="1:2">
      <c r="A1283" s="171" t="s">
        <v>1132</v>
      </c>
      <c r="B1283" s="86">
        <v>0</v>
      </c>
    </row>
    <row r="1284" spans="1:2">
      <c r="A1284" s="171" t="s">
        <v>1133</v>
      </c>
      <c r="B1284" s="86">
        <v>0</v>
      </c>
    </row>
    <row r="1285" spans="1:2">
      <c r="A1285" s="173" t="s">
        <v>1134</v>
      </c>
      <c r="B1285" s="86">
        <f>SUM(B1286:B1288)</f>
        <v>133</v>
      </c>
    </row>
    <row r="1286" spans="1:2">
      <c r="A1286" s="171" t="s">
        <v>1135</v>
      </c>
      <c r="B1286" s="86">
        <v>133</v>
      </c>
    </row>
    <row r="1287" spans="1:2">
      <c r="A1287" s="171" t="s">
        <v>1136</v>
      </c>
      <c r="B1287" s="86">
        <v>0</v>
      </c>
    </row>
    <row r="1288" spans="1:2">
      <c r="A1288" s="171" t="s">
        <v>1137</v>
      </c>
      <c r="B1288" s="86">
        <v>0</v>
      </c>
    </row>
    <row r="1289" spans="1:2">
      <c r="A1289" s="173" t="s">
        <v>1138</v>
      </c>
      <c r="B1289" s="129">
        <f>SUM(B1290:B1292)</f>
        <v>830</v>
      </c>
    </row>
    <row r="1290" spans="1:2">
      <c r="A1290" s="171" t="s">
        <v>1139</v>
      </c>
      <c r="B1290" s="86">
        <v>393</v>
      </c>
    </row>
    <row r="1291" spans="1:2">
      <c r="A1291" s="171" t="s">
        <v>1140</v>
      </c>
      <c r="B1291" s="86">
        <v>437</v>
      </c>
    </row>
    <row r="1292" spans="1:2">
      <c r="A1292" s="171" t="s">
        <v>1141</v>
      </c>
      <c r="B1292" s="86">
        <v>0</v>
      </c>
    </row>
    <row r="1293" spans="1:2">
      <c r="A1293" s="173" t="s">
        <v>1142</v>
      </c>
      <c r="B1293" s="86">
        <f t="shared" ref="B1293:B1296" si="1">B1294</f>
        <v>17</v>
      </c>
    </row>
    <row r="1294" spans="1:2">
      <c r="A1294" s="171" t="s">
        <v>1143</v>
      </c>
      <c r="B1294" s="86">
        <v>17</v>
      </c>
    </row>
    <row r="1295" spans="1:2">
      <c r="A1295" s="173" t="s">
        <v>1144</v>
      </c>
      <c r="B1295" s="86">
        <f t="shared" si="1"/>
        <v>-20290</v>
      </c>
    </row>
    <row r="1296" spans="1:2">
      <c r="A1296" s="173" t="s">
        <v>1145</v>
      </c>
      <c r="B1296" s="86">
        <f t="shared" si="1"/>
        <v>-20290</v>
      </c>
    </row>
    <row r="1297" spans="1:2">
      <c r="A1297" s="171" t="s">
        <v>1146</v>
      </c>
      <c r="B1297" s="86">
        <v>-20290</v>
      </c>
    </row>
    <row r="1298" spans="1:2">
      <c r="A1298" s="173" t="s">
        <v>1147</v>
      </c>
      <c r="B1298" s="86">
        <f>SUM(B1299,B1300,B1305)</f>
        <v>5771</v>
      </c>
    </row>
    <row r="1299" spans="1:2">
      <c r="A1299" s="173" t="s">
        <v>1148</v>
      </c>
      <c r="B1299" s="86">
        <v>0</v>
      </c>
    </row>
    <row r="1300" spans="1:2">
      <c r="A1300" s="173" t="s">
        <v>1149</v>
      </c>
      <c r="B1300" s="86">
        <f>SUM(B1301:B1304)</f>
        <v>0</v>
      </c>
    </row>
    <row r="1301" spans="1:2">
      <c r="A1301" s="171" t="s">
        <v>1150</v>
      </c>
      <c r="B1301" s="86">
        <v>0</v>
      </c>
    </row>
    <row r="1302" spans="1:2">
      <c r="A1302" s="171" t="s">
        <v>1151</v>
      </c>
      <c r="B1302" s="86">
        <v>0</v>
      </c>
    </row>
    <row r="1303" spans="1:2">
      <c r="A1303" s="171" t="s">
        <v>1152</v>
      </c>
      <c r="B1303" s="86">
        <v>0</v>
      </c>
    </row>
    <row r="1304" spans="1:2">
      <c r="A1304" s="171" t="s">
        <v>1153</v>
      </c>
      <c r="B1304" s="86">
        <v>0</v>
      </c>
    </row>
    <row r="1305" spans="1:2">
      <c r="A1305" s="173" t="s">
        <v>1154</v>
      </c>
      <c r="B1305" s="86">
        <f>SUM(B1306:B1309)</f>
        <v>5771</v>
      </c>
    </row>
    <row r="1306" spans="1:2">
      <c r="A1306" s="171" t="s">
        <v>1155</v>
      </c>
      <c r="B1306" s="86">
        <v>5534</v>
      </c>
    </row>
    <row r="1307" spans="1:2">
      <c r="A1307" s="171" t="s">
        <v>1156</v>
      </c>
      <c r="B1307" s="86">
        <v>0</v>
      </c>
    </row>
    <row r="1308" spans="1:2">
      <c r="A1308" s="171" t="s">
        <v>1157</v>
      </c>
      <c r="B1308" s="86">
        <v>237</v>
      </c>
    </row>
    <row r="1309" spans="1:2">
      <c r="A1309" s="171" t="s">
        <v>1158</v>
      </c>
      <c r="B1309" s="86">
        <v>0</v>
      </c>
    </row>
    <row r="1310" spans="1:2">
      <c r="A1310" s="173" t="s">
        <v>1159</v>
      </c>
      <c r="B1310" s="86">
        <f>B1311+B1312+B1313</f>
        <v>89</v>
      </c>
    </row>
    <row r="1311" spans="1:2">
      <c r="A1311" s="173" t="s">
        <v>1160</v>
      </c>
      <c r="B1311" s="86">
        <v>0</v>
      </c>
    </row>
    <row r="1312" spans="1:2">
      <c r="A1312" s="173" t="s">
        <v>1161</v>
      </c>
      <c r="B1312" s="86">
        <v>0</v>
      </c>
    </row>
    <row r="1313" spans="1:2">
      <c r="A1313" s="173" t="s">
        <v>1162</v>
      </c>
      <c r="B1313" s="86">
        <v>89</v>
      </c>
    </row>
    <row r="1314" ht="17.1" customHeight="1" spans="1:2">
      <c r="A1314" s="182" t="s">
        <v>148</v>
      </c>
      <c r="B1314" s="183">
        <v>337787</v>
      </c>
    </row>
    <row r="1315" ht="17.1" customHeight="1" spans="1:2">
      <c r="A1315" s="184" t="s">
        <v>1163</v>
      </c>
      <c r="B1315" s="183">
        <f>B1316+B1317+B1318+B1319+B1320+B1321+B1322+B1323</f>
        <v>232716</v>
      </c>
    </row>
    <row r="1316" ht="17.1" customHeight="1" spans="1:2">
      <c r="A1316" s="185" t="s">
        <v>1164</v>
      </c>
      <c r="B1316" s="186">
        <v>28410</v>
      </c>
    </row>
    <row r="1317" ht="17.1" customHeight="1" spans="1:2">
      <c r="A1317" s="185" t="s">
        <v>1165</v>
      </c>
      <c r="B1317" s="186"/>
    </row>
    <row r="1318" ht="17.1" customHeight="1" spans="1:2">
      <c r="A1318" s="185" t="s">
        <v>1166</v>
      </c>
      <c r="B1318" s="186">
        <v>16220</v>
      </c>
    </row>
    <row r="1319" ht="17.1" customHeight="1" spans="1:2">
      <c r="A1319" s="185" t="s">
        <v>1167</v>
      </c>
      <c r="B1319" s="186"/>
    </row>
    <row r="1320" ht="17.1" customHeight="1" spans="1:2">
      <c r="A1320" s="185" t="s">
        <v>1168</v>
      </c>
      <c r="B1320" s="186"/>
    </row>
    <row r="1321" ht="17.1" customHeight="1" spans="1:2">
      <c r="A1321" s="185" t="s">
        <v>1169</v>
      </c>
      <c r="B1321" s="186">
        <v>34091</v>
      </c>
    </row>
    <row r="1322" ht="17.1" customHeight="1" spans="1:2">
      <c r="A1322" s="185" t="s">
        <v>1170</v>
      </c>
      <c r="B1322" s="186"/>
    </row>
    <row r="1323" ht="17.1" customHeight="1" spans="1:2">
      <c r="A1323" s="185" t="s">
        <v>1171</v>
      </c>
      <c r="B1323" s="186">
        <v>153995</v>
      </c>
    </row>
    <row r="1324" ht="17.1" customHeight="1" spans="1:2">
      <c r="A1324" s="185" t="s">
        <v>1172</v>
      </c>
      <c r="B1324" s="186"/>
    </row>
    <row r="1325" ht="17.1" customHeight="1" spans="1:2">
      <c r="A1325" s="182" t="s">
        <v>1173</v>
      </c>
      <c r="B1325" s="183">
        <f>B1314+B1315</f>
        <v>570503</v>
      </c>
    </row>
  </sheetData>
  <mergeCells count="1">
    <mergeCell ref="A1:B1"/>
  </mergeCells>
  <pageMargins left="3.27" right="0.75" top="0.16" bottom="0.31" header="0.12" footer="0.08"/>
  <pageSetup paperSize="9" scale="80" firstPageNumber="4" orientation="landscape" useFirstPageNumber="1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3"/>
  <sheetViews>
    <sheetView workbookViewId="0">
      <selection activeCell="A1" sqref="$A1:$XFD1048576"/>
    </sheetView>
  </sheetViews>
  <sheetFormatPr defaultColWidth="9" defaultRowHeight="13.5" outlineLevelCol="1"/>
  <cols>
    <col min="1" max="1" width="53.875" style="166" customWidth="1"/>
    <col min="2" max="2" width="25.125" style="102" customWidth="1"/>
    <col min="3" max="16384" width="9" style="166"/>
  </cols>
  <sheetData>
    <row r="1" ht="36" customHeight="1" spans="1:2">
      <c r="A1" s="179" t="s">
        <v>1174</v>
      </c>
      <c r="B1" s="179"/>
    </row>
    <row r="2" spans="1:2">
      <c r="A2" s="46"/>
      <c r="B2" s="180" t="s">
        <v>27</v>
      </c>
    </row>
    <row r="3" s="178" customFormat="1" ht="33.75" customHeight="1" spans="1:2">
      <c r="A3" s="63" t="s">
        <v>147</v>
      </c>
      <c r="B3" s="51" t="s">
        <v>113</v>
      </c>
    </row>
    <row r="4" ht="16.5" customHeight="1" spans="1:2">
      <c r="A4" s="85" t="s">
        <v>148</v>
      </c>
      <c r="B4" s="86">
        <f>SUM(B5,B234,B274,B293,B383,B435,B491,B548,B675,B748,B825,B848,B955,B1013,B1077,B1097,B1127,B1137,B1182,B1202,B1246,B1295,B1298,B1310)</f>
        <v>337787</v>
      </c>
    </row>
    <row r="5" ht="16.5" customHeight="1" spans="1:2">
      <c r="A5" s="173" t="s">
        <v>149</v>
      </c>
      <c r="B5" s="86">
        <f>SUM(B6+B18+B27+B38+B49+B60+B71+B79+B88+B101+B110+B121+B133+B140+B148+B154+B161+B168+B175+B182+B189+B197+B203+B209+B216+B231)</f>
        <v>23034</v>
      </c>
    </row>
    <row r="6" ht="16.5" customHeight="1" spans="1:2">
      <c r="A6" s="173" t="s">
        <v>150</v>
      </c>
      <c r="B6" s="86">
        <f>SUM(B7:B17)</f>
        <v>837</v>
      </c>
    </row>
    <row r="7" ht="16.5" customHeight="1" spans="1:2">
      <c r="A7" s="171" t="s">
        <v>151</v>
      </c>
      <c r="B7" s="86">
        <v>435</v>
      </c>
    </row>
    <row r="8" ht="16.5" customHeight="1" spans="1:2">
      <c r="A8" s="171" t="s">
        <v>152</v>
      </c>
      <c r="B8" s="129">
        <v>51</v>
      </c>
    </row>
    <row r="9" ht="16.5" customHeight="1" spans="1:2">
      <c r="A9" s="181" t="s">
        <v>153</v>
      </c>
      <c r="B9" s="86">
        <v>0</v>
      </c>
    </row>
    <row r="10" ht="16.5" customHeight="1" spans="1:2">
      <c r="A10" s="171" t="s">
        <v>154</v>
      </c>
      <c r="B10" s="133">
        <v>26</v>
      </c>
    </row>
    <row r="11" ht="16.5" customHeight="1" spans="1:2">
      <c r="A11" s="171" t="s">
        <v>155</v>
      </c>
      <c r="B11" s="86">
        <v>5</v>
      </c>
    </row>
    <row r="12" ht="16.5" customHeight="1" spans="1:2">
      <c r="A12" s="171" t="s">
        <v>156</v>
      </c>
      <c r="B12" s="86">
        <v>7</v>
      </c>
    </row>
    <row r="13" ht="16.5" customHeight="1" spans="1:2">
      <c r="A13" s="171" t="s">
        <v>157</v>
      </c>
      <c r="B13" s="86">
        <v>0</v>
      </c>
    </row>
    <row r="14" ht="16.5" customHeight="1" spans="1:2">
      <c r="A14" s="171" t="s">
        <v>158</v>
      </c>
      <c r="B14" s="86">
        <v>72</v>
      </c>
    </row>
    <row r="15" ht="16.5" customHeight="1" spans="1:2">
      <c r="A15" s="171" t="s">
        <v>159</v>
      </c>
      <c r="B15" s="86">
        <v>0</v>
      </c>
    </row>
    <row r="16" ht="16.5" customHeight="1" spans="1:2">
      <c r="A16" s="171" t="s">
        <v>160</v>
      </c>
      <c r="B16" s="86">
        <v>0</v>
      </c>
    </row>
    <row r="17" ht="16.5" customHeight="1" spans="1:2">
      <c r="A17" s="171" t="s">
        <v>161</v>
      </c>
      <c r="B17" s="86">
        <v>241</v>
      </c>
    </row>
    <row r="18" ht="16.5" customHeight="1" spans="1:2">
      <c r="A18" s="173" t="s">
        <v>162</v>
      </c>
      <c r="B18" s="86">
        <f>SUM(B19:B26)</f>
        <v>596</v>
      </c>
    </row>
    <row r="19" ht="16.5" customHeight="1" spans="1:2">
      <c r="A19" s="171" t="s">
        <v>151</v>
      </c>
      <c r="B19" s="86">
        <v>558</v>
      </c>
    </row>
    <row r="20" ht="16.5" customHeight="1" spans="1:2">
      <c r="A20" s="171" t="s">
        <v>152</v>
      </c>
      <c r="B20" s="86">
        <v>0</v>
      </c>
    </row>
    <row r="21" ht="16.5" customHeight="1" spans="1:2">
      <c r="A21" s="171" t="s">
        <v>153</v>
      </c>
      <c r="B21" s="86">
        <v>0</v>
      </c>
    </row>
    <row r="22" ht="16.5" customHeight="1" spans="1:2">
      <c r="A22" s="171" t="s">
        <v>163</v>
      </c>
      <c r="B22" s="86">
        <v>31</v>
      </c>
    </row>
    <row r="23" ht="16.5" customHeight="1" spans="1:2">
      <c r="A23" s="171" t="s">
        <v>164</v>
      </c>
      <c r="B23" s="86">
        <v>0</v>
      </c>
    </row>
    <row r="24" ht="16.5" customHeight="1" spans="1:2">
      <c r="A24" s="171" t="s">
        <v>165</v>
      </c>
      <c r="B24" s="86">
        <v>4</v>
      </c>
    </row>
    <row r="25" ht="16.5" customHeight="1" spans="1:2">
      <c r="A25" s="171" t="s">
        <v>160</v>
      </c>
      <c r="B25" s="86">
        <v>2</v>
      </c>
    </row>
    <row r="26" ht="16.5" customHeight="1" spans="1:2">
      <c r="A26" s="171" t="s">
        <v>166</v>
      </c>
      <c r="B26" s="86">
        <v>1</v>
      </c>
    </row>
    <row r="27" ht="16.5" customHeight="1" spans="1:2">
      <c r="A27" s="173" t="s">
        <v>167</v>
      </c>
      <c r="B27" s="86">
        <f>SUM(B28:B37)</f>
        <v>8794</v>
      </c>
    </row>
    <row r="28" ht="16.5" customHeight="1" spans="1:2">
      <c r="A28" s="171" t="s">
        <v>151</v>
      </c>
      <c r="B28" s="86">
        <v>6825</v>
      </c>
    </row>
    <row r="29" ht="16.5" customHeight="1" spans="1:2">
      <c r="A29" s="171" t="s">
        <v>152</v>
      </c>
      <c r="B29" s="86">
        <v>17</v>
      </c>
    </row>
    <row r="30" ht="16.5" customHeight="1" spans="1:2">
      <c r="A30" s="171" t="s">
        <v>153</v>
      </c>
      <c r="B30" s="86">
        <v>512</v>
      </c>
    </row>
    <row r="31" ht="16.5" customHeight="1" spans="1:2">
      <c r="A31" s="171" t="s">
        <v>168</v>
      </c>
      <c r="B31" s="86">
        <v>0</v>
      </c>
    </row>
    <row r="32" ht="16.5" customHeight="1" spans="1:2">
      <c r="A32" s="171" t="s">
        <v>169</v>
      </c>
      <c r="B32" s="86">
        <v>127</v>
      </c>
    </row>
    <row r="33" ht="16.5" customHeight="1" spans="1:2">
      <c r="A33" s="171" t="s">
        <v>170</v>
      </c>
      <c r="B33" s="86">
        <v>1081</v>
      </c>
    </row>
    <row r="34" ht="16.5" customHeight="1" spans="1:2">
      <c r="A34" s="171" t="s">
        <v>171</v>
      </c>
      <c r="B34" s="86">
        <v>130</v>
      </c>
    </row>
    <row r="35" ht="16.5" customHeight="1" spans="1:2">
      <c r="A35" s="171" t="s">
        <v>172</v>
      </c>
      <c r="B35" s="86">
        <v>0</v>
      </c>
    </row>
    <row r="36" ht="16.5" customHeight="1" spans="1:2">
      <c r="A36" s="171" t="s">
        <v>160</v>
      </c>
      <c r="B36" s="86">
        <v>64</v>
      </c>
    </row>
    <row r="37" ht="16.5" customHeight="1" spans="1:2">
      <c r="A37" s="171" t="s">
        <v>173</v>
      </c>
      <c r="B37" s="86">
        <v>38</v>
      </c>
    </row>
    <row r="38" ht="16.5" customHeight="1" spans="1:2">
      <c r="A38" s="173" t="s">
        <v>174</v>
      </c>
      <c r="B38" s="86">
        <f>SUM(B39:B48)</f>
        <v>771</v>
      </c>
    </row>
    <row r="39" ht="16.5" customHeight="1" spans="1:2">
      <c r="A39" s="171" t="s">
        <v>151</v>
      </c>
      <c r="B39" s="86">
        <v>318</v>
      </c>
    </row>
    <row r="40" ht="16.5" customHeight="1" spans="1:2">
      <c r="A40" s="171" t="s">
        <v>152</v>
      </c>
      <c r="B40" s="86">
        <v>0</v>
      </c>
    </row>
    <row r="41" ht="16.5" customHeight="1" spans="1:2">
      <c r="A41" s="171" t="s">
        <v>153</v>
      </c>
      <c r="B41" s="86">
        <v>0</v>
      </c>
    </row>
    <row r="42" ht="16.5" customHeight="1" spans="1:2">
      <c r="A42" s="171" t="s">
        <v>175</v>
      </c>
      <c r="B42" s="86">
        <v>0</v>
      </c>
    </row>
    <row r="43" ht="16.5" customHeight="1" spans="1:2">
      <c r="A43" s="171" t="s">
        <v>176</v>
      </c>
      <c r="B43" s="86">
        <v>0</v>
      </c>
    </row>
    <row r="44" ht="16.5" customHeight="1" spans="1:2">
      <c r="A44" s="171" t="s">
        <v>177</v>
      </c>
      <c r="B44" s="86">
        <v>0</v>
      </c>
    </row>
    <row r="45" ht="16.5" customHeight="1" spans="1:2">
      <c r="A45" s="171" t="s">
        <v>178</v>
      </c>
      <c r="B45" s="86">
        <v>0</v>
      </c>
    </row>
    <row r="46" ht="16.5" customHeight="1" spans="1:2">
      <c r="A46" s="171" t="s">
        <v>179</v>
      </c>
      <c r="B46" s="86">
        <v>0</v>
      </c>
    </row>
    <row r="47" ht="16.5" customHeight="1" spans="1:2">
      <c r="A47" s="171" t="s">
        <v>160</v>
      </c>
      <c r="B47" s="86">
        <v>30</v>
      </c>
    </row>
    <row r="48" ht="16.5" customHeight="1" spans="1:2">
      <c r="A48" s="171" t="s">
        <v>180</v>
      </c>
      <c r="B48" s="86">
        <v>423</v>
      </c>
    </row>
    <row r="49" ht="16.5" customHeight="1" spans="1:2">
      <c r="A49" s="173" t="s">
        <v>181</v>
      </c>
      <c r="B49" s="86">
        <f>SUM(B50:B59)</f>
        <v>341</v>
      </c>
    </row>
    <row r="50" ht="16.5" customHeight="1" spans="1:2">
      <c r="A50" s="171" t="s">
        <v>151</v>
      </c>
      <c r="B50" s="86">
        <v>269</v>
      </c>
    </row>
    <row r="51" ht="16.5" customHeight="1" spans="1:2">
      <c r="A51" s="171" t="s">
        <v>152</v>
      </c>
      <c r="B51" s="86">
        <v>0</v>
      </c>
    </row>
    <row r="52" ht="16.5" customHeight="1" spans="1:2">
      <c r="A52" s="171" t="s">
        <v>153</v>
      </c>
      <c r="B52" s="86">
        <v>0</v>
      </c>
    </row>
    <row r="53" ht="16.5" customHeight="1" spans="1:2">
      <c r="A53" s="171" t="s">
        <v>182</v>
      </c>
      <c r="B53" s="86">
        <v>0</v>
      </c>
    </row>
    <row r="54" ht="16.5" customHeight="1" spans="1:2">
      <c r="A54" s="171" t="s">
        <v>183</v>
      </c>
      <c r="B54" s="86">
        <v>37</v>
      </c>
    </row>
    <row r="55" ht="16.5" customHeight="1" spans="1:2">
      <c r="A55" s="171" t="s">
        <v>184</v>
      </c>
      <c r="B55" s="86">
        <v>24</v>
      </c>
    </row>
    <row r="56" ht="16.5" customHeight="1" spans="1:2">
      <c r="A56" s="171" t="s">
        <v>185</v>
      </c>
      <c r="B56" s="86">
        <v>0</v>
      </c>
    </row>
    <row r="57" ht="16.5" customHeight="1" spans="1:2">
      <c r="A57" s="171" t="s">
        <v>186</v>
      </c>
      <c r="B57" s="86">
        <v>11</v>
      </c>
    </row>
    <row r="58" ht="16.5" customHeight="1" spans="1:2">
      <c r="A58" s="171" t="s">
        <v>160</v>
      </c>
      <c r="B58" s="86">
        <v>0</v>
      </c>
    </row>
    <row r="59" ht="16.5" customHeight="1" spans="1:2">
      <c r="A59" s="171" t="s">
        <v>187</v>
      </c>
      <c r="B59" s="86">
        <v>0</v>
      </c>
    </row>
    <row r="60" ht="16.5" customHeight="1" spans="1:2">
      <c r="A60" s="173" t="s">
        <v>188</v>
      </c>
      <c r="B60" s="86">
        <f>SUM(B61:B70)</f>
        <v>1656</v>
      </c>
    </row>
    <row r="61" ht="16.5" customHeight="1" spans="1:2">
      <c r="A61" s="171" t="s">
        <v>151</v>
      </c>
      <c r="B61" s="86">
        <v>1440</v>
      </c>
    </row>
    <row r="62" ht="16.5" customHeight="1" spans="1:2">
      <c r="A62" s="171" t="s">
        <v>152</v>
      </c>
      <c r="B62" s="86">
        <v>30</v>
      </c>
    </row>
    <row r="63" ht="16.5" customHeight="1" spans="1:2">
      <c r="A63" s="171" t="s">
        <v>153</v>
      </c>
      <c r="B63" s="86">
        <v>0</v>
      </c>
    </row>
    <row r="64" ht="16.5" customHeight="1" spans="1:2">
      <c r="A64" s="171" t="s">
        <v>189</v>
      </c>
      <c r="B64" s="86">
        <v>0</v>
      </c>
    </row>
    <row r="65" ht="16.5" customHeight="1" spans="1:2">
      <c r="A65" s="171" t="s">
        <v>190</v>
      </c>
      <c r="B65" s="86">
        <v>32</v>
      </c>
    </row>
    <row r="66" ht="16.5" customHeight="1" spans="1:2">
      <c r="A66" s="171" t="s">
        <v>191</v>
      </c>
      <c r="B66" s="86">
        <v>0</v>
      </c>
    </row>
    <row r="67" ht="16.5" customHeight="1" spans="1:2">
      <c r="A67" s="171" t="s">
        <v>192</v>
      </c>
      <c r="B67" s="86">
        <v>40</v>
      </c>
    </row>
    <row r="68" ht="16.5" customHeight="1" spans="1:2">
      <c r="A68" s="171" t="s">
        <v>193</v>
      </c>
      <c r="B68" s="86">
        <v>7</v>
      </c>
    </row>
    <row r="69" ht="16.5" customHeight="1" spans="1:2">
      <c r="A69" s="171" t="s">
        <v>160</v>
      </c>
      <c r="B69" s="86">
        <v>79</v>
      </c>
    </row>
    <row r="70" ht="16.5" customHeight="1" spans="1:2">
      <c r="A70" s="171" t="s">
        <v>194</v>
      </c>
      <c r="B70" s="86">
        <v>28</v>
      </c>
    </row>
    <row r="71" ht="16.5" customHeight="1" spans="1:2">
      <c r="A71" s="173" t="s">
        <v>195</v>
      </c>
      <c r="B71" s="86">
        <f>SUM(B72:B78)</f>
        <v>627</v>
      </c>
    </row>
    <row r="72" ht="16.5" customHeight="1" spans="1:2">
      <c r="A72" s="171" t="s">
        <v>151</v>
      </c>
      <c r="B72" s="86">
        <v>0</v>
      </c>
    </row>
    <row r="73" ht="16.5" customHeight="1" spans="1:2">
      <c r="A73" s="171" t="s">
        <v>152</v>
      </c>
      <c r="B73" s="86">
        <v>0</v>
      </c>
    </row>
    <row r="74" ht="16.5" customHeight="1" spans="1:2">
      <c r="A74" s="171" t="s">
        <v>153</v>
      </c>
      <c r="B74" s="86">
        <v>0</v>
      </c>
    </row>
    <row r="75" ht="16.5" customHeight="1" spans="1:2">
      <c r="A75" s="171" t="s">
        <v>192</v>
      </c>
      <c r="B75" s="86">
        <v>0</v>
      </c>
    </row>
    <row r="76" ht="16.5" customHeight="1" spans="1:2">
      <c r="A76" s="171" t="s">
        <v>196</v>
      </c>
      <c r="B76" s="86">
        <v>0</v>
      </c>
    </row>
    <row r="77" ht="16.5" customHeight="1" spans="1:2">
      <c r="A77" s="171" t="s">
        <v>160</v>
      </c>
      <c r="B77" s="86">
        <v>0</v>
      </c>
    </row>
    <row r="78" ht="16.5" customHeight="1" spans="1:2">
      <c r="A78" s="171" t="s">
        <v>197</v>
      </c>
      <c r="B78" s="86">
        <v>627</v>
      </c>
    </row>
    <row r="79" ht="16.5" customHeight="1" spans="1:2">
      <c r="A79" s="173" t="s">
        <v>198</v>
      </c>
      <c r="B79" s="86">
        <f>SUM(B80:B87)</f>
        <v>229</v>
      </c>
    </row>
    <row r="80" ht="16.5" customHeight="1" spans="1:2">
      <c r="A80" s="171" t="s">
        <v>151</v>
      </c>
      <c r="B80" s="86">
        <v>210</v>
      </c>
    </row>
    <row r="81" ht="16.5" customHeight="1" spans="1:2">
      <c r="A81" s="171" t="s">
        <v>152</v>
      </c>
      <c r="B81" s="86">
        <v>0</v>
      </c>
    </row>
    <row r="82" ht="16.5" customHeight="1" spans="1:2">
      <c r="A82" s="171" t="s">
        <v>153</v>
      </c>
      <c r="B82" s="86">
        <v>0</v>
      </c>
    </row>
    <row r="83" ht="16.5" customHeight="1" spans="1:2">
      <c r="A83" s="171" t="s">
        <v>199</v>
      </c>
      <c r="B83" s="86">
        <v>17</v>
      </c>
    </row>
    <row r="84" ht="16.5" customHeight="1" spans="1:2">
      <c r="A84" s="171" t="s">
        <v>200</v>
      </c>
      <c r="B84" s="86">
        <v>0</v>
      </c>
    </row>
    <row r="85" ht="16.5" customHeight="1" spans="1:2">
      <c r="A85" s="171" t="s">
        <v>192</v>
      </c>
      <c r="B85" s="86">
        <v>0</v>
      </c>
    </row>
    <row r="86" ht="16.5" customHeight="1" spans="1:2">
      <c r="A86" s="171" t="s">
        <v>160</v>
      </c>
      <c r="B86" s="86">
        <v>0</v>
      </c>
    </row>
    <row r="87" ht="16.5" customHeight="1" spans="1:2">
      <c r="A87" s="171" t="s">
        <v>201</v>
      </c>
      <c r="B87" s="86">
        <v>2</v>
      </c>
    </row>
    <row r="88" ht="16.5" customHeight="1" spans="1:2">
      <c r="A88" s="173" t="s">
        <v>202</v>
      </c>
      <c r="B88" s="86">
        <f>SUM(B89:B100)</f>
        <v>0</v>
      </c>
    </row>
    <row r="89" ht="16.5" customHeight="1" spans="1:2">
      <c r="A89" s="171" t="s">
        <v>151</v>
      </c>
      <c r="B89" s="86">
        <v>0</v>
      </c>
    </row>
    <row r="90" ht="16.5" customHeight="1" spans="1:2">
      <c r="A90" s="171" t="s">
        <v>152</v>
      </c>
      <c r="B90" s="86">
        <v>0</v>
      </c>
    </row>
    <row r="91" ht="16.5" customHeight="1" spans="1:2">
      <c r="A91" s="171" t="s">
        <v>153</v>
      </c>
      <c r="B91" s="86">
        <v>0</v>
      </c>
    </row>
    <row r="92" ht="16.5" customHeight="1" spans="1:2">
      <c r="A92" s="171" t="s">
        <v>203</v>
      </c>
      <c r="B92" s="86">
        <v>0</v>
      </c>
    </row>
    <row r="93" ht="16.5" customHeight="1" spans="1:2">
      <c r="A93" s="171" t="s">
        <v>204</v>
      </c>
      <c r="B93" s="86">
        <v>0</v>
      </c>
    </row>
    <row r="94" ht="16.5" customHeight="1" spans="1:2">
      <c r="A94" s="171" t="s">
        <v>192</v>
      </c>
      <c r="B94" s="86">
        <v>0</v>
      </c>
    </row>
    <row r="95" ht="16.5" customHeight="1" spans="1:2">
      <c r="A95" s="171" t="s">
        <v>205</v>
      </c>
      <c r="B95" s="86">
        <v>0</v>
      </c>
    </row>
    <row r="96" ht="16.5" customHeight="1" spans="1:2">
      <c r="A96" s="171" t="s">
        <v>206</v>
      </c>
      <c r="B96" s="86">
        <v>0</v>
      </c>
    </row>
    <row r="97" ht="16.5" customHeight="1" spans="1:2">
      <c r="A97" s="171" t="s">
        <v>207</v>
      </c>
      <c r="B97" s="86">
        <v>0</v>
      </c>
    </row>
    <row r="98" ht="16.5" customHeight="1" spans="1:2">
      <c r="A98" s="171" t="s">
        <v>208</v>
      </c>
      <c r="B98" s="86">
        <v>0</v>
      </c>
    </row>
    <row r="99" ht="16.5" customHeight="1" spans="1:2">
      <c r="A99" s="171" t="s">
        <v>160</v>
      </c>
      <c r="B99" s="86">
        <v>0</v>
      </c>
    </row>
    <row r="100" ht="16.5" customHeight="1" spans="1:2">
      <c r="A100" s="171" t="s">
        <v>209</v>
      </c>
      <c r="B100" s="86">
        <v>0</v>
      </c>
    </row>
    <row r="101" ht="16.5" customHeight="1" spans="1:2">
      <c r="A101" s="173" t="s">
        <v>210</v>
      </c>
      <c r="B101" s="86">
        <f>SUM(B102:B109)</f>
        <v>1153</v>
      </c>
    </row>
    <row r="102" ht="16.5" customHeight="1" spans="1:2">
      <c r="A102" s="171" t="s">
        <v>151</v>
      </c>
      <c r="B102" s="86">
        <v>1121</v>
      </c>
    </row>
    <row r="103" ht="16.5" customHeight="1" spans="1:2">
      <c r="A103" s="171" t="s">
        <v>152</v>
      </c>
      <c r="B103" s="86">
        <v>2</v>
      </c>
    </row>
    <row r="104" ht="16.5" customHeight="1" spans="1:2">
      <c r="A104" s="171" t="s">
        <v>153</v>
      </c>
      <c r="B104" s="86">
        <v>0</v>
      </c>
    </row>
    <row r="105" ht="16.5" customHeight="1" spans="1:2">
      <c r="A105" s="171" t="s">
        <v>211</v>
      </c>
      <c r="B105" s="86">
        <v>0</v>
      </c>
    </row>
    <row r="106" ht="16.5" customHeight="1" spans="1:2">
      <c r="A106" s="171" t="s">
        <v>212</v>
      </c>
      <c r="B106" s="86">
        <v>0</v>
      </c>
    </row>
    <row r="107" ht="16.5" customHeight="1" spans="1:2">
      <c r="A107" s="171" t="s">
        <v>213</v>
      </c>
      <c r="B107" s="86">
        <v>0</v>
      </c>
    </row>
    <row r="108" ht="16.5" customHeight="1" spans="1:2">
      <c r="A108" s="171" t="s">
        <v>160</v>
      </c>
      <c r="B108" s="86">
        <v>2</v>
      </c>
    </row>
    <row r="109" ht="16.5" customHeight="1" spans="1:2">
      <c r="A109" s="171" t="s">
        <v>214</v>
      </c>
      <c r="B109" s="86">
        <v>28</v>
      </c>
    </row>
    <row r="110" ht="16.5" customHeight="1" spans="1:2">
      <c r="A110" s="173" t="s">
        <v>215</v>
      </c>
      <c r="B110" s="86">
        <f>SUM(B111:B120)</f>
        <v>380</v>
      </c>
    </row>
    <row r="111" ht="16.5" customHeight="1" spans="1:2">
      <c r="A111" s="171" t="s">
        <v>151</v>
      </c>
      <c r="B111" s="86">
        <v>342</v>
      </c>
    </row>
    <row r="112" ht="16.5" customHeight="1" spans="1:2">
      <c r="A112" s="171" t="s">
        <v>152</v>
      </c>
      <c r="B112" s="86">
        <v>11</v>
      </c>
    </row>
    <row r="113" ht="16.5" customHeight="1" spans="1:2">
      <c r="A113" s="171" t="s">
        <v>153</v>
      </c>
      <c r="B113" s="86">
        <v>0</v>
      </c>
    </row>
    <row r="114" ht="16.5" customHeight="1" spans="1:2">
      <c r="A114" s="171" t="s">
        <v>216</v>
      </c>
      <c r="B114" s="86">
        <v>0</v>
      </c>
    </row>
    <row r="115" ht="16.5" customHeight="1" spans="1:2">
      <c r="A115" s="171" t="s">
        <v>217</v>
      </c>
      <c r="B115" s="86">
        <v>0</v>
      </c>
    </row>
    <row r="116" ht="16.5" customHeight="1" spans="1:2">
      <c r="A116" s="171" t="s">
        <v>218</v>
      </c>
      <c r="B116" s="86">
        <v>0</v>
      </c>
    </row>
    <row r="117" ht="16.5" customHeight="1" spans="1:2">
      <c r="A117" s="171" t="s">
        <v>219</v>
      </c>
      <c r="B117" s="86">
        <v>0</v>
      </c>
    </row>
    <row r="118" ht="16.5" customHeight="1" spans="1:2">
      <c r="A118" s="171" t="s">
        <v>220</v>
      </c>
      <c r="B118" s="86">
        <v>13</v>
      </c>
    </row>
    <row r="119" ht="16.5" customHeight="1" spans="1:2">
      <c r="A119" s="171" t="s">
        <v>160</v>
      </c>
      <c r="B119" s="86">
        <v>14</v>
      </c>
    </row>
    <row r="120" ht="16.5" customHeight="1" spans="1:2">
      <c r="A120" s="171" t="s">
        <v>221</v>
      </c>
      <c r="B120" s="86">
        <v>0</v>
      </c>
    </row>
    <row r="121" ht="16.5" customHeight="1" spans="1:2">
      <c r="A121" s="173" t="s">
        <v>222</v>
      </c>
      <c r="B121" s="86">
        <f>SUM(B122:B132)</f>
        <v>0</v>
      </c>
    </row>
    <row r="122" ht="16.5" customHeight="1" spans="1:2">
      <c r="A122" s="171" t="s">
        <v>151</v>
      </c>
      <c r="B122" s="86">
        <v>0</v>
      </c>
    </row>
    <row r="123" ht="16.5" customHeight="1" spans="1:2">
      <c r="A123" s="171" t="s">
        <v>152</v>
      </c>
      <c r="B123" s="86">
        <v>0</v>
      </c>
    </row>
    <row r="124" ht="16.5" customHeight="1" spans="1:2">
      <c r="A124" s="171" t="s">
        <v>153</v>
      </c>
      <c r="B124" s="86">
        <v>0</v>
      </c>
    </row>
    <row r="125" ht="16.5" customHeight="1" spans="1:2">
      <c r="A125" s="171" t="s">
        <v>223</v>
      </c>
      <c r="B125" s="86">
        <v>0</v>
      </c>
    </row>
    <row r="126" ht="16.5" customHeight="1" spans="1:2">
      <c r="A126" s="171" t="s">
        <v>224</v>
      </c>
      <c r="B126" s="86">
        <v>0</v>
      </c>
    </row>
    <row r="127" ht="16.5" customHeight="1" spans="1:2">
      <c r="A127" s="171" t="s">
        <v>225</v>
      </c>
      <c r="B127" s="86">
        <v>0</v>
      </c>
    </row>
    <row r="128" ht="16.5" customHeight="1" spans="1:2">
      <c r="A128" s="171" t="s">
        <v>226</v>
      </c>
      <c r="B128" s="86">
        <v>0</v>
      </c>
    </row>
    <row r="129" ht="16.5" customHeight="1" spans="1:2">
      <c r="A129" s="171" t="s">
        <v>227</v>
      </c>
      <c r="B129" s="86">
        <v>0</v>
      </c>
    </row>
    <row r="130" ht="16.5" customHeight="1" spans="1:2">
      <c r="A130" s="171" t="s">
        <v>228</v>
      </c>
      <c r="B130" s="86">
        <v>0</v>
      </c>
    </row>
    <row r="131" ht="16.5" customHeight="1" spans="1:2">
      <c r="A131" s="171" t="s">
        <v>160</v>
      </c>
      <c r="B131" s="86">
        <v>0</v>
      </c>
    </row>
    <row r="132" ht="16.5" customHeight="1" spans="1:2">
      <c r="A132" s="171" t="s">
        <v>229</v>
      </c>
      <c r="B132" s="86">
        <v>0</v>
      </c>
    </row>
    <row r="133" ht="16.5" customHeight="1" spans="1:2">
      <c r="A133" s="173" t="s">
        <v>230</v>
      </c>
      <c r="B133" s="86">
        <f>SUM(B134:B139)</f>
        <v>16</v>
      </c>
    </row>
    <row r="134" ht="16.5" customHeight="1" spans="1:2">
      <c r="A134" s="171" t="s">
        <v>151</v>
      </c>
      <c r="B134" s="86">
        <v>0</v>
      </c>
    </row>
    <row r="135" ht="16.5" customHeight="1" spans="1:2">
      <c r="A135" s="171" t="s">
        <v>152</v>
      </c>
      <c r="B135" s="86">
        <v>0</v>
      </c>
    </row>
    <row r="136" ht="16.5" customHeight="1" spans="1:2">
      <c r="A136" s="171" t="s">
        <v>153</v>
      </c>
      <c r="B136" s="86">
        <v>0</v>
      </c>
    </row>
    <row r="137" ht="16.5" customHeight="1" spans="1:2">
      <c r="A137" s="171" t="s">
        <v>231</v>
      </c>
      <c r="B137" s="86">
        <v>0</v>
      </c>
    </row>
    <row r="138" ht="16.5" customHeight="1" spans="1:2">
      <c r="A138" s="171" t="s">
        <v>160</v>
      </c>
      <c r="B138" s="86">
        <v>0</v>
      </c>
    </row>
    <row r="139" ht="16.5" customHeight="1" spans="1:2">
      <c r="A139" s="171" t="s">
        <v>232</v>
      </c>
      <c r="B139" s="86">
        <v>16</v>
      </c>
    </row>
    <row r="140" ht="16.5" customHeight="1" spans="1:2">
      <c r="A140" s="173" t="s">
        <v>233</v>
      </c>
      <c r="B140" s="86">
        <f>SUM(B141:B147)</f>
        <v>0</v>
      </c>
    </row>
    <row r="141" ht="16.5" customHeight="1" spans="1:2">
      <c r="A141" s="171" t="s">
        <v>151</v>
      </c>
      <c r="B141" s="86">
        <v>0</v>
      </c>
    </row>
    <row r="142" ht="16.5" customHeight="1" spans="1:2">
      <c r="A142" s="171" t="s">
        <v>152</v>
      </c>
      <c r="B142" s="86">
        <v>0</v>
      </c>
    </row>
    <row r="143" ht="16.5" customHeight="1" spans="1:2">
      <c r="A143" s="171" t="s">
        <v>153</v>
      </c>
      <c r="B143" s="86">
        <v>0</v>
      </c>
    </row>
    <row r="144" ht="16.5" customHeight="1" spans="1:2">
      <c r="A144" s="171" t="s">
        <v>234</v>
      </c>
      <c r="B144" s="86">
        <v>0</v>
      </c>
    </row>
    <row r="145" ht="16.5" customHeight="1" spans="1:2">
      <c r="A145" s="171" t="s">
        <v>235</v>
      </c>
      <c r="B145" s="86">
        <v>0</v>
      </c>
    </row>
    <row r="146" ht="16.5" customHeight="1" spans="1:2">
      <c r="A146" s="171" t="s">
        <v>160</v>
      </c>
      <c r="B146" s="86">
        <v>0</v>
      </c>
    </row>
    <row r="147" ht="16.5" customHeight="1" spans="1:2">
      <c r="A147" s="171" t="s">
        <v>236</v>
      </c>
      <c r="B147" s="86">
        <v>0</v>
      </c>
    </row>
    <row r="148" ht="16.5" customHeight="1" spans="1:2">
      <c r="A148" s="173" t="s">
        <v>237</v>
      </c>
      <c r="B148" s="86">
        <f>SUM(B149:B153)</f>
        <v>133</v>
      </c>
    </row>
    <row r="149" ht="16.5" customHeight="1" spans="1:2">
      <c r="A149" s="171" t="s">
        <v>151</v>
      </c>
      <c r="B149" s="86">
        <v>73</v>
      </c>
    </row>
    <row r="150" ht="16.5" customHeight="1" spans="1:2">
      <c r="A150" s="171" t="s">
        <v>152</v>
      </c>
      <c r="B150" s="86">
        <v>0</v>
      </c>
    </row>
    <row r="151" ht="16.5" customHeight="1" spans="1:2">
      <c r="A151" s="171" t="s">
        <v>153</v>
      </c>
      <c r="B151" s="86">
        <v>0</v>
      </c>
    </row>
    <row r="152" ht="16.5" customHeight="1" spans="1:2">
      <c r="A152" s="171" t="s">
        <v>238</v>
      </c>
      <c r="B152" s="86">
        <v>60</v>
      </c>
    </row>
    <row r="153" ht="16.5" customHeight="1" spans="1:2">
      <c r="A153" s="171" t="s">
        <v>239</v>
      </c>
      <c r="B153" s="86">
        <v>0</v>
      </c>
    </row>
    <row r="154" ht="16.5" customHeight="1" spans="1:2">
      <c r="A154" s="173" t="s">
        <v>240</v>
      </c>
      <c r="B154" s="86">
        <f>SUM(B155:B160)</f>
        <v>81</v>
      </c>
    </row>
    <row r="155" ht="16.5" customHeight="1" spans="1:2">
      <c r="A155" s="171" t="s">
        <v>151</v>
      </c>
      <c r="B155" s="86">
        <v>62</v>
      </c>
    </row>
    <row r="156" ht="16.5" customHeight="1" spans="1:2">
      <c r="A156" s="171" t="s">
        <v>152</v>
      </c>
      <c r="B156" s="86">
        <v>4</v>
      </c>
    </row>
    <row r="157" ht="16.5" customHeight="1" spans="1:2">
      <c r="A157" s="171" t="s">
        <v>153</v>
      </c>
      <c r="B157" s="86">
        <v>0</v>
      </c>
    </row>
    <row r="158" ht="16.5" customHeight="1" spans="1:2">
      <c r="A158" s="171" t="s">
        <v>165</v>
      </c>
      <c r="B158" s="86">
        <v>0</v>
      </c>
    </row>
    <row r="159" ht="16.5" customHeight="1" spans="1:2">
      <c r="A159" s="171" t="s">
        <v>160</v>
      </c>
      <c r="B159" s="86">
        <v>0</v>
      </c>
    </row>
    <row r="160" ht="16.5" customHeight="1" spans="1:2">
      <c r="A160" s="171" t="s">
        <v>241</v>
      </c>
      <c r="B160" s="86">
        <v>15</v>
      </c>
    </row>
    <row r="161" ht="16.5" customHeight="1" spans="1:2">
      <c r="A161" s="173" t="s">
        <v>242</v>
      </c>
      <c r="B161" s="86">
        <f>SUM(B162:B167)</f>
        <v>505</v>
      </c>
    </row>
    <row r="162" ht="16.5" customHeight="1" spans="1:2">
      <c r="A162" s="171" t="s">
        <v>151</v>
      </c>
      <c r="B162" s="86">
        <v>217</v>
      </c>
    </row>
    <row r="163" ht="16.5" customHeight="1" spans="1:2">
      <c r="A163" s="171" t="s">
        <v>152</v>
      </c>
      <c r="B163" s="86">
        <v>22</v>
      </c>
    </row>
    <row r="164" ht="16.5" customHeight="1" spans="1:2">
      <c r="A164" s="171" t="s">
        <v>153</v>
      </c>
      <c r="B164" s="86">
        <v>0</v>
      </c>
    </row>
    <row r="165" ht="16.5" customHeight="1" spans="1:2">
      <c r="A165" s="171" t="s">
        <v>243</v>
      </c>
      <c r="B165" s="86">
        <v>0</v>
      </c>
    </row>
    <row r="166" ht="16.5" customHeight="1" spans="1:2">
      <c r="A166" s="171" t="s">
        <v>160</v>
      </c>
      <c r="B166" s="86">
        <v>3</v>
      </c>
    </row>
    <row r="167" ht="16.5" customHeight="1" spans="1:2">
      <c r="A167" s="171" t="s">
        <v>244</v>
      </c>
      <c r="B167" s="86">
        <v>263</v>
      </c>
    </row>
    <row r="168" ht="16.5" customHeight="1" spans="1:2">
      <c r="A168" s="173" t="s">
        <v>245</v>
      </c>
      <c r="B168" s="86">
        <f>SUM(B169:B174)</f>
        <v>665</v>
      </c>
    </row>
    <row r="169" ht="16.5" customHeight="1" spans="1:2">
      <c r="A169" s="171" t="s">
        <v>151</v>
      </c>
      <c r="B169" s="86">
        <v>505</v>
      </c>
    </row>
    <row r="170" ht="16.5" customHeight="1" spans="1:2">
      <c r="A170" s="171" t="s">
        <v>152</v>
      </c>
      <c r="B170" s="86">
        <v>35</v>
      </c>
    </row>
    <row r="171" ht="16.5" customHeight="1" spans="1:2">
      <c r="A171" s="171" t="s">
        <v>153</v>
      </c>
      <c r="B171" s="86">
        <v>0</v>
      </c>
    </row>
    <row r="172" ht="16.5" customHeight="1" spans="1:2">
      <c r="A172" s="171" t="s">
        <v>246</v>
      </c>
      <c r="B172" s="86">
        <v>120</v>
      </c>
    </row>
    <row r="173" ht="16.5" customHeight="1" spans="1:2">
      <c r="A173" s="171" t="s">
        <v>160</v>
      </c>
      <c r="B173" s="86">
        <v>5</v>
      </c>
    </row>
    <row r="174" ht="16.5" customHeight="1" spans="1:2">
      <c r="A174" s="171" t="s">
        <v>247</v>
      </c>
      <c r="B174" s="86">
        <v>0</v>
      </c>
    </row>
    <row r="175" ht="16.5" customHeight="1" spans="1:2">
      <c r="A175" s="173" t="s">
        <v>248</v>
      </c>
      <c r="B175" s="86">
        <f>SUM(B176:B181)</f>
        <v>1062</v>
      </c>
    </row>
    <row r="176" ht="16.5" customHeight="1" spans="1:2">
      <c r="A176" s="171" t="s">
        <v>151</v>
      </c>
      <c r="B176" s="86">
        <v>397</v>
      </c>
    </row>
    <row r="177" ht="16.5" customHeight="1" spans="1:2">
      <c r="A177" s="171" t="s">
        <v>152</v>
      </c>
      <c r="B177" s="86">
        <v>79</v>
      </c>
    </row>
    <row r="178" ht="16.5" customHeight="1" spans="1:2">
      <c r="A178" s="171" t="s">
        <v>153</v>
      </c>
      <c r="B178" s="86">
        <v>0</v>
      </c>
    </row>
    <row r="179" ht="16.5" customHeight="1" spans="1:2">
      <c r="A179" s="171" t="s">
        <v>249</v>
      </c>
      <c r="B179" s="86">
        <v>0</v>
      </c>
    </row>
    <row r="180" ht="16.5" customHeight="1" spans="1:2">
      <c r="A180" s="171" t="s">
        <v>160</v>
      </c>
      <c r="B180" s="86">
        <v>3</v>
      </c>
    </row>
    <row r="181" ht="16.5" customHeight="1" spans="1:2">
      <c r="A181" s="171" t="s">
        <v>250</v>
      </c>
      <c r="B181" s="86">
        <v>583</v>
      </c>
    </row>
    <row r="182" ht="16.5" customHeight="1" spans="1:2">
      <c r="A182" s="173" t="s">
        <v>251</v>
      </c>
      <c r="B182" s="86">
        <f>SUM(B183:B188)</f>
        <v>893</v>
      </c>
    </row>
    <row r="183" ht="16.5" customHeight="1" spans="1:2">
      <c r="A183" s="171" t="s">
        <v>151</v>
      </c>
      <c r="B183" s="86">
        <v>129</v>
      </c>
    </row>
    <row r="184" ht="16.5" customHeight="1" spans="1:2">
      <c r="A184" s="171" t="s">
        <v>152</v>
      </c>
      <c r="B184" s="86">
        <v>90</v>
      </c>
    </row>
    <row r="185" ht="16.5" customHeight="1" spans="1:2">
      <c r="A185" s="171" t="s">
        <v>153</v>
      </c>
      <c r="B185" s="86">
        <v>0</v>
      </c>
    </row>
    <row r="186" ht="16.5" customHeight="1" spans="1:2">
      <c r="A186" s="171" t="s">
        <v>252</v>
      </c>
      <c r="B186" s="86">
        <v>0</v>
      </c>
    </row>
    <row r="187" ht="16.5" customHeight="1" spans="1:2">
      <c r="A187" s="171" t="s">
        <v>160</v>
      </c>
      <c r="B187" s="86">
        <v>209</v>
      </c>
    </row>
    <row r="188" ht="16.5" customHeight="1" spans="1:2">
      <c r="A188" s="171" t="s">
        <v>253</v>
      </c>
      <c r="B188" s="86">
        <v>465</v>
      </c>
    </row>
    <row r="189" ht="16.5" customHeight="1" spans="1:2">
      <c r="A189" s="173" t="s">
        <v>254</v>
      </c>
      <c r="B189" s="86">
        <f>SUM(B190:B196)</f>
        <v>283</v>
      </c>
    </row>
    <row r="190" ht="16.5" customHeight="1" spans="1:2">
      <c r="A190" s="171" t="s">
        <v>151</v>
      </c>
      <c r="B190" s="86">
        <v>268</v>
      </c>
    </row>
    <row r="191" ht="16.5" customHeight="1" spans="1:2">
      <c r="A191" s="171" t="s">
        <v>152</v>
      </c>
      <c r="B191" s="86">
        <v>7</v>
      </c>
    </row>
    <row r="192" ht="16.5" customHeight="1" spans="1:2">
      <c r="A192" s="171" t="s">
        <v>153</v>
      </c>
      <c r="B192" s="86">
        <v>0</v>
      </c>
    </row>
    <row r="193" ht="16.5" customHeight="1" spans="1:2">
      <c r="A193" s="171" t="s">
        <v>255</v>
      </c>
      <c r="B193" s="86">
        <v>0</v>
      </c>
    </row>
    <row r="194" ht="16.5" customHeight="1" spans="1:2">
      <c r="A194" s="171" t="s">
        <v>256</v>
      </c>
      <c r="B194" s="86">
        <v>0</v>
      </c>
    </row>
    <row r="195" ht="16.5" customHeight="1" spans="1:2">
      <c r="A195" s="171" t="s">
        <v>160</v>
      </c>
      <c r="B195" s="86">
        <v>1</v>
      </c>
    </row>
    <row r="196" ht="16.5" customHeight="1" spans="1:2">
      <c r="A196" s="171" t="s">
        <v>257</v>
      </c>
      <c r="B196" s="86">
        <v>7</v>
      </c>
    </row>
    <row r="197" ht="16.5" customHeight="1" spans="1:2">
      <c r="A197" s="173" t="s">
        <v>258</v>
      </c>
      <c r="B197" s="86">
        <f>SUM(B198:B202)</f>
        <v>0</v>
      </c>
    </row>
    <row r="198" ht="16.5" customHeight="1" spans="1:2">
      <c r="A198" s="171" t="s">
        <v>151</v>
      </c>
      <c r="B198" s="86">
        <v>0</v>
      </c>
    </row>
    <row r="199" ht="16.5" customHeight="1" spans="1:2">
      <c r="A199" s="171" t="s">
        <v>152</v>
      </c>
      <c r="B199" s="86">
        <v>0</v>
      </c>
    </row>
    <row r="200" ht="16.5" customHeight="1" spans="1:2">
      <c r="A200" s="171" t="s">
        <v>153</v>
      </c>
      <c r="B200" s="86">
        <v>0</v>
      </c>
    </row>
    <row r="201" ht="16.5" customHeight="1" spans="1:2">
      <c r="A201" s="171" t="s">
        <v>160</v>
      </c>
      <c r="B201" s="86">
        <v>0</v>
      </c>
    </row>
    <row r="202" ht="16.5" customHeight="1" spans="1:2">
      <c r="A202" s="171" t="s">
        <v>259</v>
      </c>
      <c r="B202" s="86">
        <v>0</v>
      </c>
    </row>
    <row r="203" ht="16.5" customHeight="1" spans="1:2">
      <c r="A203" s="173" t="s">
        <v>260</v>
      </c>
      <c r="B203" s="86">
        <f>SUM(B204:B208)</f>
        <v>652</v>
      </c>
    </row>
    <row r="204" ht="16.5" customHeight="1" spans="1:2">
      <c r="A204" s="171" t="s">
        <v>151</v>
      </c>
      <c r="B204" s="86">
        <v>261</v>
      </c>
    </row>
    <row r="205" ht="16.5" customHeight="1" spans="1:2">
      <c r="A205" s="171" t="s">
        <v>152</v>
      </c>
      <c r="B205" s="86">
        <v>5</v>
      </c>
    </row>
    <row r="206" ht="16.5" customHeight="1" spans="1:2">
      <c r="A206" s="171" t="s">
        <v>153</v>
      </c>
      <c r="B206" s="86">
        <v>0</v>
      </c>
    </row>
    <row r="207" ht="16.5" customHeight="1" spans="1:2">
      <c r="A207" s="171" t="s">
        <v>160</v>
      </c>
      <c r="B207" s="86">
        <v>2</v>
      </c>
    </row>
    <row r="208" ht="16.5" customHeight="1" spans="1:2">
      <c r="A208" s="171" t="s">
        <v>261</v>
      </c>
      <c r="B208" s="86">
        <v>384</v>
      </c>
    </row>
    <row r="209" ht="16.5" customHeight="1" spans="1:2">
      <c r="A209" s="173" t="s">
        <v>262</v>
      </c>
      <c r="B209" s="86">
        <f>SUM(B210:B215)</f>
        <v>0</v>
      </c>
    </row>
    <row r="210" ht="16.5" customHeight="1" spans="1:2">
      <c r="A210" s="171" t="s">
        <v>151</v>
      </c>
      <c r="B210" s="86">
        <v>0</v>
      </c>
    </row>
    <row r="211" ht="16.5" customHeight="1" spans="1:2">
      <c r="A211" s="171" t="s">
        <v>152</v>
      </c>
      <c r="B211" s="86">
        <v>0</v>
      </c>
    </row>
    <row r="212" ht="16.5" customHeight="1" spans="1:2">
      <c r="A212" s="171" t="s">
        <v>153</v>
      </c>
      <c r="B212" s="86">
        <v>0</v>
      </c>
    </row>
    <row r="213" ht="16.5" customHeight="1" spans="1:2">
      <c r="A213" s="171" t="s">
        <v>263</v>
      </c>
      <c r="B213" s="86">
        <v>0</v>
      </c>
    </row>
    <row r="214" ht="16.5" customHeight="1" spans="1:2">
      <c r="A214" s="171" t="s">
        <v>160</v>
      </c>
      <c r="B214" s="86">
        <v>0</v>
      </c>
    </row>
    <row r="215" ht="16.5" customHeight="1" spans="1:2">
      <c r="A215" s="171" t="s">
        <v>264</v>
      </c>
      <c r="B215" s="86">
        <v>0</v>
      </c>
    </row>
    <row r="216" ht="16.5" customHeight="1" spans="1:2">
      <c r="A216" s="173" t="s">
        <v>265</v>
      </c>
      <c r="B216" s="86">
        <f>SUM(B217:B230)</f>
        <v>1506</v>
      </c>
    </row>
    <row r="217" ht="16.5" customHeight="1" spans="1:2">
      <c r="A217" s="171" t="s">
        <v>151</v>
      </c>
      <c r="B217" s="86">
        <v>1278</v>
      </c>
    </row>
    <row r="218" ht="16.5" customHeight="1" spans="1:2">
      <c r="A218" s="171" t="s">
        <v>152</v>
      </c>
      <c r="B218" s="86">
        <v>4</v>
      </c>
    </row>
    <row r="219" ht="16.5" customHeight="1" spans="1:2">
      <c r="A219" s="171" t="s">
        <v>153</v>
      </c>
      <c r="B219" s="86">
        <v>0</v>
      </c>
    </row>
    <row r="220" ht="16.5" customHeight="1" spans="1:2">
      <c r="A220" s="171" t="s">
        <v>266</v>
      </c>
      <c r="B220" s="86">
        <v>0</v>
      </c>
    </row>
    <row r="221" ht="16.5" customHeight="1" spans="1:2">
      <c r="A221" s="171" t="s">
        <v>267</v>
      </c>
      <c r="B221" s="86">
        <v>8</v>
      </c>
    </row>
    <row r="222" ht="16.5" customHeight="1" spans="1:2">
      <c r="A222" s="171" t="s">
        <v>192</v>
      </c>
      <c r="B222" s="86">
        <v>0</v>
      </c>
    </row>
    <row r="223" ht="16.5" customHeight="1" spans="1:2">
      <c r="A223" s="171" t="s">
        <v>268</v>
      </c>
      <c r="B223" s="86">
        <v>20</v>
      </c>
    </row>
    <row r="224" ht="16.5" customHeight="1" spans="1:2">
      <c r="A224" s="171" t="s">
        <v>269</v>
      </c>
      <c r="B224" s="86">
        <v>0</v>
      </c>
    </row>
    <row r="225" ht="16.5" customHeight="1" spans="1:2">
      <c r="A225" s="171" t="s">
        <v>270</v>
      </c>
      <c r="B225" s="86">
        <v>0</v>
      </c>
    </row>
    <row r="226" ht="16.5" customHeight="1" spans="1:2">
      <c r="A226" s="171" t="s">
        <v>271</v>
      </c>
      <c r="B226" s="86">
        <v>0</v>
      </c>
    </row>
    <row r="227" ht="16.5" customHeight="1" spans="1:2">
      <c r="A227" s="171" t="s">
        <v>272</v>
      </c>
      <c r="B227" s="86">
        <v>1</v>
      </c>
    </row>
    <row r="228" ht="16.5" customHeight="1" spans="1:2">
      <c r="A228" s="171" t="s">
        <v>273</v>
      </c>
      <c r="B228" s="86">
        <v>24</v>
      </c>
    </row>
    <row r="229" ht="16.5" customHeight="1" spans="1:2">
      <c r="A229" s="171" t="s">
        <v>160</v>
      </c>
      <c r="B229" s="86">
        <v>142</v>
      </c>
    </row>
    <row r="230" ht="16.5" customHeight="1" spans="1:2">
      <c r="A230" s="171" t="s">
        <v>274</v>
      </c>
      <c r="B230" s="86">
        <v>29</v>
      </c>
    </row>
    <row r="231" ht="16.5" customHeight="1" spans="1:2">
      <c r="A231" s="173" t="s">
        <v>275</v>
      </c>
      <c r="B231" s="86">
        <f>SUM(B232:B233)</f>
        <v>1854</v>
      </c>
    </row>
    <row r="232" ht="16.5" customHeight="1" spans="1:2">
      <c r="A232" s="171" t="s">
        <v>276</v>
      </c>
      <c r="B232" s="86">
        <v>0</v>
      </c>
    </row>
    <row r="233" ht="16.5" customHeight="1" spans="1:2">
      <c r="A233" s="171" t="s">
        <v>277</v>
      </c>
      <c r="B233" s="86">
        <v>1854</v>
      </c>
    </row>
    <row r="234" ht="16.5" customHeight="1" spans="1:2">
      <c r="A234" s="173" t="s">
        <v>278</v>
      </c>
      <c r="B234" s="86">
        <f>SUM(B235,B242,B245,B248,B254,B259,B261,B266,B272)</f>
        <v>0</v>
      </c>
    </row>
    <row r="235" ht="16.5" customHeight="1" spans="1:2">
      <c r="A235" s="173" t="s">
        <v>279</v>
      </c>
      <c r="B235" s="86">
        <f>SUM(B236:B241)</f>
        <v>0</v>
      </c>
    </row>
    <row r="236" ht="16.5" customHeight="1" spans="1:2">
      <c r="A236" s="171" t="s">
        <v>151</v>
      </c>
      <c r="B236" s="86">
        <v>0</v>
      </c>
    </row>
    <row r="237" ht="16.5" customHeight="1" spans="1:2">
      <c r="A237" s="171" t="s">
        <v>152</v>
      </c>
      <c r="B237" s="86">
        <v>0</v>
      </c>
    </row>
    <row r="238" ht="16.5" customHeight="1" spans="1:2">
      <c r="A238" s="171" t="s">
        <v>153</v>
      </c>
      <c r="B238" s="86">
        <v>0</v>
      </c>
    </row>
    <row r="239" ht="16.5" customHeight="1" spans="1:2">
      <c r="A239" s="171" t="s">
        <v>246</v>
      </c>
      <c r="B239" s="86">
        <v>0</v>
      </c>
    </row>
    <row r="240" ht="16.5" customHeight="1" spans="1:2">
      <c r="A240" s="171" t="s">
        <v>160</v>
      </c>
      <c r="B240" s="86">
        <v>0</v>
      </c>
    </row>
    <row r="241" ht="16.5" customHeight="1" spans="1:2">
      <c r="A241" s="171" t="s">
        <v>280</v>
      </c>
      <c r="B241" s="86">
        <v>0</v>
      </c>
    </row>
    <row r="242" ht="16.5" customHeight="1" spans="1:2">
      <c r="A242" s="173" t="s">
        <v>281</v>
      </c>
      <c r="B242" s="86">
        <f>SUM(B243:B244)</f>
        <v>0</v>
      </c>
    </row>
    <row r="243" ht="16.5" customHeight="1" spans="1:2">
      <c r="A243" s="171" t="s">
        <v>282</v>
      </c>
      <c r="B243" s="86">
        <v>0</v>
      </c>
    </row>
    <row r="244" ht="16.5" customHeight="1" spans="1:2">
      <c r="A244" s="171" t="s">
        <v>283</v>
      </c>
      <c r="B244" s="86">
        <v>0</v>
      </c>
    </row>
    <row r="245" ht="16.5" customHeight="1" spans="1:2">
      <c r="A245" s="173" t="s">
        <v>284</v>
      </c>
      <c r="B245" s="86">
        <f>SUM(B246:B247)</f>
        <v>0</v>
      </c>
    </row>
    <row r="246" ht="16.5" customHeight="1" spans="1:2">
      <c r="A246" s="171" t="s">
        <v>285</v>
      </c>
      <c r="B246" s="86">
        <v>0</v>
      </c>
    </row>
    <row r="247" ht="16.5" customHeight="1" spans="1:2">
      <c r="A247" s="171" t="s">
        <v>286</v>
      </c>
      <c r="B247" s="86">
        <v>0</v>
      </c>
    </row>
    <row r="248" ht="16.5" customHeight="1" spans="1:2">
      <c r="A248" s="173" t="s">
        <v>287</v>
      </c>
      <c r="B248" s="86">
        <f>SUM(B249:B253)</f>
        <v>0</v>
      </c>
    </row>
    <row r="249" ht="16.5" customHeight="1" spans="1:2">
      <c r="A249" s="171" t="s">
        <v>288</v>
      </c>
      <c r="B249" s="86">
        <v>0</v>
      </c>
    </row>
    <row r="250" ht="16.5" customHeight="1" spans="1:2">
      <c r="A250" s="171" t="s">
        <v>289</v>
      </c>
      <c r="B250" s="86">
        <v>0</v>
      </c>
    </row>
    <row r="251" ht="16.5" customHeight="1" spans="1:2">
      <c r="A251" s="171" t="s">
        <v>290</v>
      </c>
      <c r="B251" s="86">
        <v>0</v>
      </c>
    </row>
    <row r="252" ht="16.5" customHeight="1" spans="1:2">
      <c r="A252" s="171" t="s">
        <v>291</v>
      </c>
      <c r="B252" s="86">
        <v>0</v>
      </c>
    </row>
    <row r="253" ht="16.5" customHeight="1" spans="1:2">
      <c r="A253" s="171" t="s">
        <v>292</v>
      </c>
      <c r="B253" s="86">
        <v>0</v>
      </c>
    </row>
    <row r="254" ht="16.5" customHeight="1" spans="1:2">
      <c r="A254" s="173" t="s">
        <v>293</v>
      </c>
      <c r="B254" s="86">
        <f>SUM(B255:B258)</f>
        <v>0</v>
      </c>
    </row>
    <row r="255" ht="16.5" customHeight="1" spans="1:2">
      <c r="A255" s="171" t="s">
        <v>294</v>
      </c>
      <c r="B255" s="86">
        <v>0</v>
      </c>
    </row>
    <row r="256" ht="16.5" customHeight="1" spans="1:2">
      <c r="A256" s="171" t="s">
        <v>295</v>
      </c>
      <c r="B256" s="86">
        <v>0</v>
      </c>
    </row>
    <row r="257" ht="16.5" customHeight="1" spans="1:2">
      <c r="A257" s="171" t="s">
        <v>296</v>
      </c>
      <c r="B257" s="86">
        <v>0</v>
      </c>
    </row>
    <row r="258" ht="16.5" customHeight="1" spans="1:2">
      <c r="A258" s="171" t="s">
        <v>297</v>
      </c>
      <c r="B258" s="86">
        <v>0</v>
      </c>
    </row>
    <row r="259" ht="16.5" customHeight="1" spans="1:2">
      <c r="A259" s="173" t="s">
        <v>298</v>
      </c>
      <c r="B259" s="86">
        <f>B260</f>
        <v>0</v>
      </c>
    </row>
    <row r="260" ht="16.5" customHeight="1" spans="1:2">
      <c r="A260" s="171" t="s">
        <v>299</v>
      </c>
      <c r="B260" s="86">
        <v>0</v>
      </c>
    </row>
    <row r="261" ht="16.5" customHeight="1" spans="1:2">
      <c r="A261" s="173" t="s">
        <v>300</v>
      </c>
      <c r="B261" s="86">
        <f>SUM(B262:B265)</f>
        <v>0</v>
      </c>
    </row>
    <row r="262" ht="16.5" customHeight="1" spans="1:2">
      <c r="A262" s="171" t="s">
        <v>301</v>
      </c>
      <c r="B262" s="86">
        <v>0</v>
      </c>
    </row>
    <row r="263" ht="16.5" customHeight="1" spans="1:2">
      <c r="A263" s="171" t="s">
        <v>302</v>
      </c>
      <c r="B263" s="86">
        <v>0</v>
      </c>
    </row>
    <row r="264" ht="16.5" customHeight="1" spans="1:2">
      <c r="A264" s="171" t="s">
        <v>303</v>
      </c>
      <c r="B264" s="86">
        <v>0</v>
      </c>
    </row>
    <row r="265" ht="16.5" customHeight="1" spans="1:2">
      <c r="A265" s="171" t="s">
        <v>304</v>
      </c>
      <c r="B265" s="86">
        <v>0</v>
      </c>
    </row>
    <row r="266" ht="16.5" customHeight="1" spans="1:2">
      <c r="A266" s="173" t="s">
        <v>305</v>
      </c>
      <c r="B266" s="86">
        <f>SUM(B267:B271)</f>
        <v>0</v>
      </c>
    </row>
    <row r="267" ht="16.5" customHeight="1" spans="1:2">
      <c r="A267" s="171" t="s">
        <v>151</v>
      </c>
      <c r="B267" s="86">
        <v>0</v>
      </c>
    </row>
    <row r="268" ht="16.5" customHeight="1" spans="1:2">
      <c r="A268" s="171" t="s">
        <v>152</v>
      </c>
      <c r="B268" s="86">
        <v>0</v>
      </c>
    </row>
    <row r="269" ht="16.5" customHeight="1" spans="1:2">
      <c r="A269" s="171" t="s">
        <v>153</v>
      </c>
      <c r="B269" s="86">
        <v>0</v>
      </c>
    </row>
    <row r="270" ht="16.5" customHeight="1" spans="1:2">
      <c r="A270" s="171" t="s">
        <v>160</v>
      </c>
      <c r="B270" s="86">
        <v>0</v>
      </c>
    </row>
    <row r="271" ht="16.5" customHeight="1" spans="1:2">
      <c r="A271" s="171" t="s">
        <v>306</v>
      </c>
      <c r="B271" s="86">
        <v>0</v>
      </c>
    </row>
    <row r="272" ht="16.5" customHeight="1" spans="1:2">
      <c r="A272" s="173" t="s">
        <v>307</v>
      </c>
      <c r="B272" s="86">
        <f>B273</f>
        <v>0</v>
      </c>
    </row>
    <row r="273" ht="16.5" customHeight="1" spans="1:2">
      <c r="A273" s="171" t="s">
        <v>308</v>
      </c>
      <c r="B273" s="86">
        <v>0</v>
      </c>
    </row>
    <row r="274" ht="16.5" customHeight="1" spans="1:2">
      <c r="A274" s="173" t="s">
        <v>309</v>
      </c>
      <c r="B274" s="86">
        <f>SUM(B275,B279,B281,B283,B291)</f>
        <v>199</v>
      </c>
    </row>
    <row r="275" ht="16.5" customHeight="1" spans="1:2">
      <c r="A275" s="173" t="s">
        <v>310</v>
      </c>
      <c r="B275" s="86">
        <f>SUM(B276:B278)</f>
        <v>0</v>
      </c>
    </row>
    <row r="276" ht="16.5" customHeight="1" spans="1:2">
      <c r="A276" s="171" t="s">
        <v>311</v>
      </c>
      <c r="B276" s="86">
        <v>0</v>
      </c>
    </row>
    <row r="277" ht="16.5" customHeight="1" spans="1:2">
      <c r="A277" s="171" t="s">
        <v>312</v>
      </c>
      <c r="B277" s="86">
        <v>0</v>
      </c>
    </row>
    <row r="278" ht="16.5" customHeight="1" spans="1:2">
      <c r="A278" s="171" t="s">
        <v>313</v>
      </c>
      <c r="B278" s="86">
        <v>0</v>
      </c>
    </row>
    <row r="279" ht="16.5" customHeight="1" spans="1:2">
      <c r="A279" s="173" t="s">
        <v>314</v>
      </c>
      <c r="B279" s="86">
        <f>B280</f>
        <v>0</v>
      </c>
    </row>
    <row r="280" ht="16.5" customHeight="1" spans="1:2">
      <c r="A280" s="171" t="s">
        <v>315</v>
      </c>
      <c r="B280" s="86">
        <v>0</v>
      </c>
    </row>
    <row r="281" ht="16.5" customHeight="1" spans="1:2">
      <c r="A281" s="173" t="s">
        <v>316</v>
      </c>
      <c r="B281" s="86">
        <f>B282</f>
        <v>0</v>
      </c>
    </row>
    <row r="282" ht="16.5" customHeight="1" spans="1:2">
      <c r="A282" s="171" t="s">
        <v>317</v>
      </c>
      <c r="B282" s="86">
        <v>0</v>
      </c>
    </row>
    <row r="283" ht="16.5" customHeight="1" spans="1:2">
      <c r="A283" s="173" t="s">
        <v>318</v>
      </c>
      <c r="B283" s="86">
        <f>SUM(B284:B290)</f>
        <v>135</v>
      </c>
    </row>
    <row r="284" ht="16.5" customHeight="1" spans="1:2">
      <c r="A284" s="171" t="s">
        <v>319</v>
      </c>
      <c r="B284" s="86">
        <v>40</v>
      </c>
    </row>
    <row r="285" ht="16.5" customHeight="1" spans="1:2">
      <c r="A285" s="171" t="s">
        <v>320</v>
      </c>
      <c r="B285" s="86">
        <v>0</v>
      </c>
    </row>
    <row r="286" ht="16.5" customHeight="1" spans="1:2">
      <c r="A286" s="171" t="s">
        <v>321</v>
      </c>
      <c r="B286" s="86">
        <v>0</v>
      </c>
    </row>
    <row r="287" ht="16.5" customHeight="1" spans="1:2">
      <c r="A287" s="171" t="s">
        <v>322</v>
      </c>
      <c r="B287" s="86">
        <v>0</v>
      </c>
    </row>
    <row r="288" ht="16.5" customHeight="1" spans="1:2">
      <c r="A288" s="171" t="s">
        <v>323</v>
      </c>
      <c r="B288" s="86">
        <v>75</v>
      </c>
    </row>
    <row r="289" ht="16.5" customHeight="1" spans="1:2">
      <c r="A289" s="171" t="s">
        <v>324</v>
      </c>
      <c r="B289" s="86">
        <v>0</v>
      </c>
    </row>
    <row r="290" ht="16.5" customHeight="1" spans="1:2">
      <c r="A290" s="171" t="s">
        <v>325</v>
      </c>
      <c r="B290" s="86">
        <v>20</v>
      </c>
    </row>
    <row r="291" ht="16.5" customHeight="1" spans="1:2">
      <c r="A291" s="173" t="s">
        <v>326</v>
      </c>
      <c r="B291" s="86">
        <f>B292</f>
        <v>64</v>
      </c>
    </row>
    <row r="292" ht="16.5" customHeight="1" spans="1:2">
      <c r="A292" s="171" t="s">
        <v>327</v>
      </c>
      <c r="B292" s="86">
        <v>64</v>
      </c>
    </row>
    <row r="293" ht="16.5" customHeight="1" spans="1:2">
      <c r="A293" s="173" t="s">
        <v>328</v>
      </c>
      <c r="B293" s="86">
        <f>SUM(B294,B297,B308,B315,B323,B332,B346,B356,B366,B374,B380)</f>
        <v>7817</v>
      </c>
    </row>
    <row r="294" ht="16.5" customHeight="1" spans="1:2">
      <c r="A294" s="173" t="s">
        <v>329</v>
      </c>
      <c r="B294" s="86">
        <f>SUM(B295:B296)</f>
        <v>54</v>
      </c>
    </row>
    <row r="295" ht="16.5" customHeight="1" spans="1:2">
      <c r="A295" s="171" t="s">
        <v>330</v>
      </c>
      <c r="B295" s="86">
        <v>54</v>
      </c>
    </row>
    <row r="296" ht="16.5" customHeight="1" spans="1:2">
      <c r="A296" s="171" t="s">
        <v>331</v>
      </c>
      <c r="B296" s="86">
        <v>0</v>
      </c>
    </row>
    <row r="297" ht="16.5" customHeight="1" spans="1:2">
      <c r="A297" s="173" t="s">
        <v>332</v>
      </c>
      <c r="B297" s="86">
        <f>SUM(B298:B307)</f>
        <v>6320</v>
      </c>
    </row>
    <row r="298" ht="16.5" customHeight="1" spans="1:2">
      <c r="A298" s="171" t="s">
        <v>151</v>
      </c>
      <c r="B298" s="86">
        <v>4770</v>
      </c>
    </row>
    <row r="299" ht="16.5" customHeight="1" spans="1:2">
      <c r="A299" s="171" t="s">
        <v>152</v>
      </c>
      <c r="B299" s="86">
        <v>548</v>
      </c>
    </row>
    <row r="300" ht="16.5" customHeight="1" spans="1:2">
      <c r="A300" s="171" t="s">
        <v>153</v>
      </c>
      <c r="B300" s="86">
        <v>0</v>
      </c>
    </row>
    <row r="301" ht="16.5" customHeight="1" spans="1:2">
      <c r="A301" s="171" t="s">
        <v>192</v>
      </c>
      <c r="B301" s="86">
        <v>10</v>
      </c>
    </row>
    <row r="302" ht="16.5" customHeight="1" spans="1:2">
      <c r="A302" s="171" t="s">
        <v>333</v>
      </c>
      <c r="B302" s="86">
        <v>846</v>
      </c>
    </row>
    <row r="303" ht="16.5" customHeight="1" spans="1:2">
      <c r="A303" s="171" t="s">
        <v>334</v>
      </c>
      <c r="B303" s="86">
        <v>0</v>
      </c>
    </row>
    <row r="304" ht="16.5" customHeight="1" spans="1:2">
      <c r="A304" s="171" t="s">
        <v>335</v>
      </c>
      <c r="B304" s="86">
        <v>0</v>
      </c>
    </row>
    <row r="305" ht="16.5" customHeight="1" spans="1:2">
      <c r="A305" s="171" t="s">
        <v>336</v>
      </c>
      <c r="B305" s="86">
        <v>0</v>
      </c>
    </row>
    <row r="306" ht="16.5" customHeight="1" spans="1:2">
      <c r="A306" s="171" t="s">
        <v>160</v>
      </c>
      <c r="B306" s="86">
        <v>31</v>
      </c>
    </row>
    <row r="307" ht="16.5" customHeight="1" spans="1:2">
      <c r="A307" s="171" t="s">
        <v>337</v>
      </c>
      <c r="B307" s="86">
        <v>115</v>
      </c>
    </row>
    <row r="308" ht="16.5" customHeight="1" spans="1:2">
      <c r="A308" s="173" t="s">
        <v>338</v>
      </c>
      <c r="B308" s="86">
        <f>SUM(B309:B314)</f>
        <v>0</v>
      </c>
    </row>
    <row r="309" ht="16.5" customHeight="1" spans="1:2">
      <c r="A309" s="171" t="s">
        <v>151</v>
      </c>
      <c r="B309" s="86">
        <v>0</v>
      </c>
    </row>
    <row r="310" ht="16.5" customHeight="1" spans="1:2">
      <c r="A310" s="171" t="s">
        <v>152</v>
      </c>
      <c r="B310" s="86">
        <v>0</v>
      </c>
    </row>
    <row r="311" ht="16.5" customHeight="1" spans="1:2">
      <c r="A311" s="171" t="s">
        <v>153</v>
      </c>
      <c r="B311" s="86">
        <v>0</v>
      </c>
    </row>
    <row r="312" ht="16.5" customHeight="1" spans="1:2">
      <c r="A312" s="171" t="s">
        <v>339</v>
      </c>
      <c r="B312" s="86">
        <v>0</v>
      </c>
    </row>
    <row r="313" ht="16.5" customHeight="1" spans="1:2">
      <c r="A313" s="171" t="s">
        <v>160</v>
      </c>
      <c r="B313" s="86">
        <v>0</v>
      </c>
    </row>
    <row r="314" ht="16.5" customHeight="1" spans="1:2">
      <c r="A314" s="171" t="s">
        <v>340</v>
      </c>
      <c r="B314" s="86">
        <v>0</v>
      </c>
    </row>
    <row r="315" ht="16.5" customHeight="1" spans="1:2">
      <c r="A315" s="173" t="s">
        <v>341</v>
      </c>
      <c r="B315" s="86">
        <f>SUM(B316:B322)</f>
        <v>50</v>
      </c>
    </row>
    <row r="316" ht="16.5" customHeight="1" spans="1:2">
      <c r="A316" s="171" t="s">
        <v>151</v>
      </c>
      <c r="B316" s="86">
        <v>50</v>
      </c>
    </row>
    <row r="317" ht="16.5" customHeight="1" spans="1:2">
      <c r="A317" s="171" t="s">
        <v>152</v>
      </c>
      <c r="B317" s="86">
        <v>0</v>
      </c>
    </row>
    <row r="318" ht="16.5" customHeight="1" spans="1:2">
      <c r="A318" s="171" t="s">
        <v>153</v>
      </c>
      <c r="B318" s="86">
        <v>0</v>
      </c>
    </row>
    <row r="319" ht="16.5" customHeight="1" spans="1:2">
      <c r="A319" s="171" t="s">
        <v>342</v>
      </c>
      <c r="B319" s="86">
        <v>0</v>
      </c>
    </row>
    <row r="320" ht="16.5" customHeight="1" spans="1:2">
      <c r="A320" s="171" t="s">
        <v>343</v>
      </c>
      <c r="B320" s="86">
        <v>0</v>
      </c>
    </row>
    <row r="321" ht="16.5" customHeight="1" spans="1:2">
      <c r="A321" s="171" t="s">
        <v>160</v>
      </c>
      <c r="B321" s="86">
        <v>0</v>
      </c>
    </row>
    <row r="322" ht="16.5" customHeight="1" spans="1:2">
      <c r="A322" s="171" t="s">
        <v>344</v>
      </c>
      <c r="B322" s="86">
        <v>0</v>
      </c>
    </row>
    <row r="323" ht="16.5" customHeight="1" spans="1:2">
      <c r="A323" s="173" t="s">
        <v>345</v>
      </c>
      <c r="B323" s="86">
        <f>SUM(B324:B331)</f>
        <v>201</v>
      </c>
    </row>
    <row r="324" ht="16.5" customHeight="1" spans="1:2">
      <c r="A324" s="171" t="s">
        <v>151</v>
      </c>
      <c r="B324" s="86">
        <v>101</v>
      </c>
    </row>
    <row r="325" ht="16.5" customHeight="1" spans="1:2">
      <c r="A325" s="171" t="s">
        <v>152</v>
      </c>
      <c r="B325" s="86">
        <v>0</v>
      </c>
    </row>
    <row r="326" ht="16.5" customHeight="1" spans="1:2">
      <c r="A326" s="171" t="s">
        <v>153</v>
      </c>
      <c r="B326" s="86">
        <v>0</v>
      </c>
    </row>
    <row r="327" ht="16.5" customHeight="1" spans="1:2">
      <c r="A327" s="171" t="s">
        <v>346</v>
      </c>
      <c r="B327" s="86">
        <v>0</v>
      </c>
    </row>
    <row r="328" ht="16.5" customHeight="1" spans="1:2">
      <c r="A328" s="171" t="s">
        <v>347</v>
      </c>
      <c r="B328" s="86">
        <v>0</v>
      </c>
    </row>
    <row r="329" ht="16.5" customHeight="1" spans="1:2">
      <c r="A329" s="171" t="s">
        <v>348</v>
      </c>
      <c r="B329" s="86">
        <v>100</v>
      </c>
    </row>
    <row r="330" ht="16.5" customHeight="1" spans="1:2">
      <c r="A330" s="171" t="s">
        <v>160</v>
      </c>
      <c r="B330" s="86">
        <v>0</v>
      </c>
    </row>
    <row r="331" ht="16.5" customHeight="1" spans="1:2">
      <c r="A331" s="171" t="s">
        <v>349</v>
      </c>
      <c r="B331" s="86">
        <v>0</v>
      </c>
    </row>
    <row r="332" ht="16.5" customHeight="1" spans="1:2">
      <c r="A332" s="173" t="s">
        <v>350</v>
      </c>
      <c r="B332" s="86">
        <f>SUM(B333:B345)</f>
        <v>1067</v>
      </c>
    </row>
    <row r="333" ht="16.5" customHeight="1" spans="1:2">
      <c r="A333" s="171" t="s">
        <v>151</v>
      </c>
      <c r="B333" s="86">
        <v>870</v>
      </c>
    </row>
    <row r="334" ht="16.5" customHeight="1" spans="1:2">
      <c r="A334" s="171" t="s">
        <v>152</v>
      </c>
      <c r="B334" s="86">
        <v>108</v>
      </c>
    </row>
    <row r="335" ht="16.5" customHeight="1" spans="1:2">
      <c r="A335" s="171" t="s">
        <v>153</v>
      </c>
      <c r="B335" s="86">
        <v>0</v>
      </c>
    </row>
    <row r="336" ht="16.5" customHeight="1" spans="1:2">
      <c r="A336" s="171" t="s">
        <v>351</v>
      </c>
      <c r="B336" s="86">
        <v>8</v>
      </c>
    </row>
    <row r="337" ht="16.5" customHeight="1" spans="1:2">
      <c r="A337" s="171" t="s">
        <v>352</v>
      </c>
      <c r="B337" s="86">
        <v>8</v>
      </c>
    </row>
    <row r="338" ht="16.5" customHeight="1" spans="1:2">
      <c r="A338" s="171" t="s">
        <v>353</v>
      </c>
      <c r="B338" s="86">
        <v>0</v>
      </c>
    </row>
    <row r="339" ht="16.5" customHeight="1" spans="1:2">
      <c r="A339" s="171" t="s">
        <v>354</v>
      </c>
      <c r="B339" s="86">
        <v>1</v>
      </c>
    </row>
    <row r="340" ht="16.5" customHeight="1" spans="1:2">
      <c r="A340" s="171" t="s">
        <v>355</v>
      </c>
      <c r="B340" s="86">
        <v>0</v>
      </c>
    </row>
    <row r="341" ht="16.5" customHeight="1" spans="1:2">
      <c r="A341" s="171" t="s">
        <v>356</v>
      </c>
      <c r="B341" s="86">
        <v>46</v>
      </c>
    </row>
    <row r="342" ht="16.5" customHeight="1" spans="1:2">
      <c r="A342" s="171" t="s">
        <v>357</v>
      </c>
      <c r="B342" s="86">
        <v>18</v>
      </c>
    </row>
    <row r="343" ht="16.5" customHeight="1" spans="1:2">
      <c r="A343" s="171" t="s">
        <v>192</v>
      </c>
      <c r="B343" s="86">
        <v>0</v>
      </c>
    </row>
    <row r="344" ht="16.5" customHeight="1" spans="1:2">
      <c r="A344" s="171" t="s">
        <v>160</v>
      </c>
      <c r="B344" s="86">
        <v>5</v>
      </c>
    </row>
    <row r="345" ht="16.5" customHeight="1" spans="1:2">
      <c r="A345" s="171" t="s">
        <v>358</v>
      </c>
      <c r="B345" s="86">
        <v>3</v>
      </c>
    </row>
    <row r="346" ht="16.5" customHeight="1" spans="1:2">
      <c r="A346" s="173" t="s">
        <v>359</v>
      </c>
      <c r="B346" s="86">
        <f>SUM(B347:B355)</f>
        <v>0</v>
      </c>
    </row>
    <row r="347" ht="16.5" customHeight="1" spans="1:2">
      <c r="A347" s="171" t="s">
        <v>151</v>
      </c>
      <c r="B347" s="86">
        <v>0</v>
      </c>
    </row>
    <row r="348" ht="16.5" customHeight="1" spans="1:2">
      <c r="A348" s="171" t="s">
        <v>152</v>
      </c>
      <c r="B348" s="86">
        <v>0</v>
      </c>
    </row>
    <row r="349" ht="16.5" customHeight="1" spans="1:2">
      <c r="A349" s="171" t="s">
        <v>153</v>
      </c>
      <c r="B349" s="86">
        <v>0</v>
      </c>
    </row>
    <row r="350" ht="16.5" customHeight="1" spans="1:2">
      <c r="A350" s="171" t="s">
        <v>360</v>
      </c>
      <c r="B350" s="86">
        <v>0</v>
      </c>
    </row>
    <row r="351" ht="16.5" customHeight="1" spans="1:2">
      <c r="A351" s="171" t="s">
        <v>361</v>
      </c>
      <c r="B351" s="86">
        <v>0</v>
      </c>
    </row>
    <row r="352" ht="16.5" customHeight="1" spans="1:2">
      <c r="A352" s="171" t="s">
        <v>362</v>
      </c>
      <c r="B352" s="86">
        <v>0</v>
      </c>
    </row>
    <row r="353" ht="16.5" customHeight="1" spans="1:2">
      <c r="A353" s="171" t="s">
        <v>192</v>
      </c>
      <c r="B353" s="86">
        <v>0</v>
      </c>
    </row>
    <row r="354" ht="16.5" customHeight="1" spans="1:2">
      <c r="A354" s="171" t="s">
        <v>160</v>
      </c>
      <c r="B354" s="86">
        <v>0</v>
      </c>
    </row>
    <row r="355" ht="16.5" customHeight="1" spans="1:2">
      <c r="A355" s="171" t="s">
        <v>363</v>
      </c>
      <c r="B355" s="86">
        <v>0</v>
      </c>
    </row>
    <row r="356" ht="16.5" customHeight="1" spans="1:2">
      <c r="A356" s="173" t="s">
        <v>364</v>
      </c>
      <c r="B356" s="86">
        <f>SUM(B357:B365)</f>
        <v>87</v>
      </c>
    </row>
    <row r="357" ht="16.5" customHeight="1" spans="1:2">
      <c r="A357" s="171" t="s">
        <v>151</v>
      </c>
      <c r="B357" s="86">
        <v>0</v>
      </c>
    </row>
    <row r="358" ht="16.5" customHeight="1" spans="1:2">
      <c r="A358" s="171" t="s">
        <v>152</v>
      </c>
      <c r="B358" s="86">
        <v>0</v>
      </c>
    </row>
    <row r="359" ht="16.5" customHeight="1" spans="1:2">
      <c r="A359" s="171" t="s">
        <v>153</v>
      </c>
      <c r="B359" s="86">
        <v>0</v>
      </c>
    </row>
    <row r="360" ht="16.5" customHeight="1" spans="1:2">
      <c r="A360" s="171" t="s">
        <v>365</v>
      </c>
      <c r="B360" s="86">
        <v>0</v>
      </c>
    </row>
    <row r="361" ht="16.5" customHeight="1" spans="1:2">
      <c r="A361" s="171" t="s">
        <v>366</v>
      </c>
      <c r="B361" s="86">
        <v>0</v>
      </c>
    </row>
    <row r="362" ht="16.5" customHeight="1" spans="1:2">
      <c r="A362" s="171" t="s">
        <v>367</v>
      </c>
      <c r="B362" s="86">
        <v>87</v>
      </c>
    </row>
    <row r="363" ht="16.5" customHeight="1" spans="1:2">
      <c r="A363" s="171" t="s">
        <v>192</v>
      </c>
      <c r="B363" s="86">
        <v>0</v>
      </c>
    </row>
    <row r="364" ht="16.5" customHeight="1" spans="1:2">
      <c r="A364" s="171" t="s">
        <v>160</v>
      </c>
      <c r="B364" s="86">
        <v>0</v>
      </c>
    </row>
    <row r="365" ht="16.5" customHeight="1" spans="1:2">
      <c r="A365" s="171" t="s">
        <v>368</v>
      </c>
      <c r="B365" s="86">
        <v>0</v>
      </c>
    </row>
    <row r="366" ht="16.5" customHeight="1" spans="1:2">
      <c r="A366" s="173" t="s">
        <v>369</v>
      </c>
      <c r="B366" s="86">
        <f>SUM(B367:B373)</f>
        <v>0</v>
      </c>
    </row>
    <row r="367" ht="16.5" customHeight="1" spans="1:2">
      <c r="A367" s="171" t="s">
        <v>151</v>
      </c>
      <c r="B367" s="86">
        <v>0</v>
      </c>
    </row>
    <row r="368" ht="16.5" customHeight="1" spans="1:2">
      <c r="A368" s="171" t="s">
        <v>152</v>
      </c>
      <c r="B368" s="86">
        <v>0</v>
      </c>
    </row>
    <row r="369" ht="16.5" customHeight="1" spans="1:2">
      <c r="A369" s="171" t="s">
        <v>153</v>
      </c>
      <c r="B369" s="86">
        <v>0</v>
      </c>
    </row>
    <row r="370" ht="16.5" customHeight="1" spans="1:2">
      <c r="A370" s="171" t="s">
        <v>370</v>
      </c>
      <c r="B370" s="86">
        <v>0</v>
      </c>
    </row>
    <row r="371" ht="16.5" customHeight="1" spans="1:2">
      <c r="A371" s="171" t="s">
        <v>371</v>
      </c>
      <c r="B371" s="86">
        <v>0</v>
      </c>
    </row>
    <row r="372" ht="16.5" customHeight="1" spans="1:2">
      <c r="A372" s="171" t="s">
        <v>160</v>
      </c>
      <c r="B372" s="86">
        <v>0</v>
      </c>
    </row>
    <row r="373" ht="16.5" customHeight="1" spans="1:2">
      <c r="A373" s="171" t="s">
        <v>372</v>
      </c>
      <c r="B373" s="86">
        <v>0</v>
      </c>
    </row>
    <row r="374" ht="16.5" customHeight="1" spans="1:2">
      <c r="A374" s="173" t="s">
        <v>373</v>
      </c>
      <c r="B374" s="86">
        <f>SUM(B375:B379)</f>
        <v>0</v>
      </c>
    </row>
    <row r="375" ht="16.5" customHeight="1" spans="1:2">
      <c r="A375" s="171" t="s">
        <v>151</v>
      </c>
      <c r="B375" s="86">
        <v>0</v>
      </c>
    </row>
    <row r="376" ht="16.5" customHeight="1" spans="1:2">
      <c r="A376" s="171" t="s">
        <v>152</v>
      </c>
      <c r="B376" s="86">
        <v>0</v>
      </c>
    </row>
    <row r="377" ht="16.5" customHeight="1" spans="1:2">
      <c r="A377" s="171" t="s">
        <v>192</v>
      </c>
      <c r="B377" s="86">
        <v>0</v>
      </c>
    </row>
    <row r="378" ht="16.5" customHeight="1" spans="1:2">
      <c r="A378" s="171" t="s">
        <v>374</v>
      </c>
      <c r="B378" s="86">
        <v>0</v>
      </c>
    </row>
    <row r="379" ht="16.5" customHeight="1" spans="1:2">
      <c r="A379" s="171" t="s">
        <v>375</v>
      </c>
      <c r="B379" s="86">
        <v>0</v>
      </c>
    </row>
    <row r="380" ht="16.5" customHeight="1" spans="1:2">
      <c r="A380" s="173" t="s">
        <v>376</v>
      </c>
      <c r="B380" s="86">
        <f>SUM(B381:B382)</f>
        <v>38</v>
      </c>
    </row>
    <row r="381" ht="16.5" customHeight="1" spans="1:2">
      <c r="A381" s="171" t="s">
        <v>377</v>
      </c>
      <c r="B381" s="86">
        <v>20</v>
      </c>
    </row>
    <row r="382" ht="16.5" customHeight="1" spans="1:2">
      <c r="A382" s="171" t="s">
        <v>378</v>
      </c>
      <c r="B382" s="86">
        <v>18</v>
      </c>
    </row>
    <row r="383" ht="16.5" customHeight="1" spans="1:2">
      <c r="A383" s="173" t="s">
        <v>379</v>
      </c>
      <c r="B383" s="86">
        <f>SUM(B384,B389,B396,B402,B408,B412,B416,B420,B426,B433)</f>
        <v>75681</v>
      </c>
    </row>
    <row r="384" ht="16.5" customHeight="1" spans="1:2">
      <c r="A384" s="173" t="s">
        <v>380</v>
      </c>
      <c r="B384" s="86">
        <f>SUM(B385:B388)</f>
        <v>1394</v>
      </c>
    </row>
    <row r="385" ht="16.5" customHeight="1" spans="1:2">
      <c r="A385" s="171" t="s">
        <v>151</v>
      </c>
      <c r="B385" s="86">
        <v>200</v>
      </c>
    </row>
    <row r="386" ht="16.5" customHeight="1" spans="1:2">
      <c r="A386" s="171" t="s">
        <v>152</v>
      </c>
      <c r="B386" s="86">
        <v>0</v>
      </c>
    </row>
    <row r="387" ht="16.5" customHeight="1" spans="1:2">
      <c r="A387" s="171" t="s">
        <v>153</v>
      </c>
      <c r="B387" s="86">
        <v>0</v>
      </c>
    </row>
    <row r="388" ht="16.5" customHeight="1" spans="1:2">
      <c r="A388" s="171" t="s">
        <v>381</v>
      </c>
      <c r="B388" s="86">
        <v>1194</v>
      </c>
    </row>
    <row r="389" ht="16.5" customHeight="1" spans="1:2">
      <c r="A389" s="173" t="s">
        <v>382</v>
      </c>
      <c r="B389" s="86">
        <f>SUM(B390:B395)</f>
        <v>72017</v>
      </c>
    </row>
    <row r="390" ht="16.5" customHeight="1" spans="1:2">
      <c r="A390" s="171" t="s">
        <v>383</v>
      </c>
      <c r="B390" s="86">
        <v>4880</v>
      </c>
    </row>
    <row r="391" ht="16.5" customHeight="1" spans="1:2">
      <c r="A391" s="171" t="s">
        <v>384</v>
      </c>
      <c r="B391" s="86">
        <v>33678</v>
      </c>
    </row>
    <row r="392" ht="16.5" customHeight="1" spans="1:2">
      <c r="A392" s="171" t="s">
        <v>385</v>
      </c>
      <c r="B392" s="86">
        <v>17176</v>
      </c>
    </row>
    <row r="393" ht="16.5" customHeight="1" spans="1:2">
      <c r="A393" s="171" t="s">
        <v>386</v>
      </c>
      <c r="B393" s="86">
        <v>9261</v>
      </c>
    </row>
    <row r="394" ht="16.5" customHeight="1" spans="1:2">
      <c r="A394" s="171" t="s">
        <v>387</v>
      </c>
      <c r="B394" s="86">
        <v>18</v>
      </c>
    </row>
    <row r="395" ht="16.5" customHeight="1" spans="1:2">
      <c r="A395" s="171" t="s">
        <v>388</v>
      </c>
      <c r="B395" s="86">
        <v>7004</v>
      </c>
    </row>
    <row r="396" ht="16.5" customHeight="1" spans="1:2">
      <c r="A396" s="173" t="s">
        <v>389</v>
      </c>
      <c r="B396" s="86">
        <f>SUM(B397:B401)</f>
        <v>1556</v>
      </c>
    </row>
    <row r="397" ht="16.5" customHeight="1" spans="1:2">
      <c r="A397" s="171" t="s">
        <v>390</v>
      </c>
      <c r="B397" s="86">
        <v>0</v>
      </c>
    </row>
    <row r="398" ht="16.5" customHeight="1" spans="1:2">
      <c r="A398" s="171" t="s">
        <v>391</v>
      </c>
      <c r="B398" s="86">
        <v>1556</v>
      </c>
    </row>
    <row r="399" ht="16.5" customHeight="1" spans="1:2">
      <c r="A399" s="171" t="s">
        <v>392</v>
      </c>
      <c r="B399" s="86">
        <v>0</v>
      </c>
    </row>
    <row r="400" ht="16.5" customHeight="1" spans="1:2">
      <c r="A400" s="171" t="s">
        <v>393</v>
      </c>
      <c r="B400" s="86">
        <v>0</v>
      </c>
    </row>
    <row r="401" ht="16.5" customHeight="1" spans="1:2">
      <c r="A401" s="171" t="s">
        <v>394</v>
      </c>
      <c r="B401" s="86">
        <v>0</v>
      </c>
    </row>
    <row r="402" ht="16.5" customHeight="1" spans="1:2">
      <c r="A402" s="173" t="s">
        <v>395</v>
      </c>
      <c r="B402" s="86">
        <f>SUM(B403:B407)</f>
        <v>0</v>
      </c>
    </row>
    <row r="403" ht="16.5" customHeight="1" spans="1:2">
      <c r="A403" s="171" t="s">
        <v>396</v>
      </c>
      <c r="B403" s="86">
        <v>0</v>
      </c>
    </row>
    <row r="404" ht="16.5" customHeight="1" spans="1:2">
      <c r="A404" s="171" t="s">
        <v>397</v>
      </c>
      <c r="B404" s="86">
        <v>0</v>
      </c>
    </row>
    <row r="405" ht="16.5" customHeight="1" spans="1:2">
      <c r="A405" s="171" t="s">
        <v>398</v>
      </c>
      <c r="B405" s="86">
        <v>0</v>
      </c>
    </row>
    <row r="406" ht="16.5" customHeight="1" spans="1:2">
      <c r="A406" s="171" t="s">
        <v>399</v>
      </c>
      <c r="B406" s="86">
        <v>0</v>
      </c>
    </row>
    <row r="407" ht="16.5" customHeight="1" spans="1:2">
      <c r="A407" s="171" t="s">
        <v>400</v>
      </c>
      <c r="B407" s="86">
        <v>0</v>
      </c>
    </row>
    <row r="408" ht="16.5" customHeight="1" spans="1:2">
      <c r="A408" s="173" t="s">
        <v>401</v>
      </c>
      <c r="B408" s="86">
        <f>SUM(B409:B411)</f>
        <v>0</v>
      </c>
    </row>
    <row r="409" ht="16.5" customHeight="1" spans="1:2">
      <c r="A409" s="171" t="s">
        <v>402</v>
      </c>
      <c r="B409" s="86">
        <v>0</v>
      </c>
    </row>
    <row r="410" ht="16.5" customHeight="1" spans="1:2">
      <c r="A410" s="171" t="s">
        <v>403</v>
      </c>
      <c r="B410" s="86">
        <v>0</v>
      </c>
    </row>
    <row r="411" ht="16.5" customHeight="1" spans="1:2">
      <c r="A411" s="171" t="s">
        <v>404</v>
      </c>
      <c r="B411" s="86">
        <v>0</v>
      </c>
    </row>
    <row r="412" ht="16.5" customHeight="1" spans="1:2">
      <c r="A412" s="173" t="s">
        <v>405</v>
      </c>
      <c r="B412" s="86">
        <f>SUM(B413:B415)</f>
        <v>0</v>
      </c>
    </row>
    <row r="413" ht="16.5" customHeight="1" spans="1:2">
      <c r="A413" s="171" t="s">
        <v>406</v>
      </c>
      <c r="B413" s="86">
        <v>0</v>
      </c>
    </row>
    <row r="414" ht="16.5" customHeight="1" spans="1:2">
      <c r="A414" s="171" t="s">
        <v>407</v>
      </c>
      <c r="B414" s="86">
        <v>0</v>
      </c>
    </row>
    <row r="415" ht="16.5" customHeight="1" spans="1:2">
      <c r="A415" s="171" t="s">
        <v>408</v>
      </c>
      <c r="B415" s="86">
        <v>0</v>
      </c>
    </row>
    <row r="416" ht="16.5" customHeight="1" spans="1:2">
      <c r="A416" s="173" t="s">
        <v>409</v>
      </c>
      <c r="B416" s="86">
        <f>SUM(B417:B419)</f>
        <v>538</v>
      </c>
    </row>
    <row r="417" ht="16.5" customHeight="1" spans="1:2">
      <c r="A417" s="171" t="s">
        <v>410</v>
      </c>
      <c r="B417" s="86">
        <v>538</v>
      </c>
    </row>
    <row r="418" ht="16.5" customHeight="1" spans="1:2">
      <c r="A418" s="171" t="s">
        <v>411</v>
      </c>
      <c r="B418" s="86">
        <v>0</v>
      </c>
    </row>
    <row r="419" ht="16.5" customHeight="1" spans="1:2">
      <c r="A419" s="171" t="s">
        <v>412</v>
      </c>
      <c r="B419" s="86">
        <v>0</v>
      </c>
    </row>
    <row r="420" ht="16.5" customHeight="1" spans="1:2">
      <c r="A420" s="173" t="s">
        <v>413</v>
      </c>
      <c r="B420" s="86">
        <f>SUM(B421:B425)</f>
        <v>176</v>
      </c>
    </row>
    <row r="421" ht="16.5" customHeight="1" spans="1:2">
      <c r="A421" s="171" t="s">
        <v>414</v>
      </c>
      <c r="B421" s="86">
        <v>0</v>
      </c>
    </row>
    <row r="422" ht="16.5" customHeight="1" spans="1:2">
      <c r="A422" s="171" t="s">
        <v>415</v>
      </c>
      <c r="B422" s="86">
        <v>176</v>
      </c>
    </row>
    <row r="423" ht="16.5" customHeight="1" spans="1:2">
      <c r="A423" s="171" t="s">
        <v>416</v>
      </c>
      <c r="B423" s="86">
        <v>0</v>
      </c>
    </row>
    <row r="424" ht="16.5" customHeight="1" spans="1:2">
      <c r="A424" s="171" t="s">
        <v>417</v>
      </c>
      <c r="B424" s="86">
        <v>0</v>
      </c>
    </row>
    <row r="425" ht="16.5" customHeight="1" spans="1:2">
      <c r="A425" s="171" t="s">
        <v>418</v>
      </c>
      <c r="B425" s="86">
        <v>0</v>
      </c>
    </row>
    <row r="426" ht="16.5" customHeight="1" spans="1:2">
      <c r="A426" s="173" t="s">
        <v>419</v>
      </c>
      <c r="B426" s="86">
        <f>SUM(B427:B432)</f>
        <v>0</v>
      </c>
    </row>
    <row r="427" ht="16.5" customHeight="1" spans="1:2">
      <c r="A427" s="171" t="s">
        <v>420</v>
      </c>
      <c r="B427" s="86">
        <v>0</v>
      </c>
    </row>
    <row r="428" ht="16.5" customHeight="1" spans="1:2">
      <c r="A428" s="171" t="s">
        <v>421</v>
      </c>
      <c r="B428" s="86">
        <v>0</v>
      </c>
    </row>
    <row r="429" ht="16.5" customHeight="1" spans="1:2">
      <c r="A429" s="171" t="s">
        <v>422</v>
      </c>
      <c r="B429" s="86">
        <v>0</v>
      </c>
    </row>
    <row r="430" ht="16.5" customHeight="1" spans="1:2">
      <c r="A430" s="171" t="s">
        <v>423</v>
      </c>
      <c r="B430" s="86">
        <v>0</v>
      </c>
    </row>
    <row r="431" ht="16.5" customHeight="1" spans="1:2">
      <c r="A431" s="171" t="s">
        <v>424</v>
      </c>
      <c r="B431" s="86">
        <v>0</v>
      </c>
    </row>
    <row r="432" ht="16.5" customHeight="1" spans="1:2">
      <c r="A432" s="171" t="s">
        <v>425</v>
      </c>
      <c r="B432" s="86">
        <v>0</v>
      </c>
    </row>
    <row r="433" ht="16.5" customHeight="1" spans="1:2">
      <c r="A433" s="173" t="s">
        <v>426</v>
      </c>
      <c r="B433" s="86">
        <f>B434</f>
        <v>0</v>
      </c>
    </row>
    <row r="434" ht="16.5" customHeight="1" spans="1:2">
      <c r="A434" s="171" t="s">
        <v>427</v>
      </c>
      <c r="B434" s="86">
        <v>0</v>
      </c>
    </row>
    <row r="435" ht="16.5" customHeight="1" spans="1:2">
      <c r="A435" s="173" t="s">
        <v>428</v>
      </c>
      <c r="B435" s="86">
        <f>SUM(B436,B441,B450,B456,B461,B466,B471,B478,B482,B486)</f>
        <v>210</v>
      </c>
    </row>
    <row r="436" ht="16.5" customHeight="1" spans="1:2">
      <c r="A436" s="173" t="s">
        <v>429</v>
      </c>
      <c r="B436" s="86">
        <f>SUM(B437:B440)</f>
        <v>0</v>
      </c>
    </row>
    <row r="437" ht="16.5" customHeight="1" spans="1:2">
      <c r="A437" s="171" t="s">
        <v>151</v>
      </c>
      <c r="B437" s="86">
        <v>0</v>
      </c>
    </row>
    <row r="438" ht="16.5" customHeight="1" spans="1:2">
      <c r="A438" s="171" t="s">
        <v>152</v>
      </c>
      <c r="B438" s="86">
        <v>0</v>
      </c>
    </row>
    <row r="439" ht="16.5" customHeight="1" spans="1:2">
      <c r="A439" s="171" t="s">
        <v>153</v>
      </c>
      <c r="B439" s="86">
        <v>0</v>
      </c>
    </row>
    <row r="440" ht="16.5" customHeight="1" spans="1:2">
      <c r="A440" s="171" t="s">
        <v>430</v>
      </c>
      <c r="B440" s="86">
        <v>0</v>
      </c>
    </row>
    <row r="441" ht="16.5" customHeight="1" spans="1:2">
      <c r="A441" s="173" t="s">
        <v>431</v>
      </c>
      <c r="B441" s="86">
        <f>SUM(B442:B449)</f>
        <v>0</v>
      </c>
    </row>
    <row r="442" ht="16.5" customHeight="1" spans="1:2">
      <c r="A442" s="171" t="s">
        <v>432</v>
      </c>
      <c r="B442" s="86">
        <v>0</v>
      </c>
    </row>
    <row r="443" ht="16.5" customHeight="1" spans="1:2">
      <c r="A443" s="171" t="s">
        <v>433</v>
      </c>
      <c r="B443" s="86">
        <v>0</v>
      </c>
    </row>
    <row r="444" ht="16.5" customHeight="1" spans="1:2">
      <c r="A444" s="171" t="s">
        <v>434</v>
      </c>
      <c r="B444" s="86">
        <v>0</v>
      </c>
    </row>
    <row r="445" ht="16.5" customHeight="1" spans="1:2">
      <c r="A445" s="171" t="s">
        <v>435</v>
      </c>
      <c r="B445" s="86">
        <v>0</v>
      </c>
    </row>
    <row r="446" ht="16.5" customHeight="1" spans="1:2">
      <c r="A446" s="171" t="s">
        <v>436</v>
      </c>
      <c r="B446" s="86">
        <v>0</v>
      </c>
    </row>
    <row r="447" ht="16.5" customHeight="1" spans="1:2">
      <c r="A447" s="171" t="s">
        <v>437</v>
      </c>
      <c r="B447" s="86">
        <v>0</v>
      </c>
    </row>
    <row r="448" ht="16.5" customHeight="1" spans="1:2">
      <c r="A448" s="171" t="s">
        <v>438</v>
      </c>
      <c r="B448" s="86">
        <v>0</v>
      </c>
    </row>
    <row r="449" ht="16.5" customHeight="1" spans="1:2">
      <c r="A449" s="171" t="s">
        <v>439</v>
      </c>
      <c r="B449" s="86">
        <v>0</v>
      </c>
    </row>
    <row r="450" ht="16.5" customHeight="1" spans="1:2">
      <c r="A450" s="173" t="s">
        <v>440</v>
      </c>
      <c r="B450" s="86">
        <f>SUM(B451:B455)</f>
        <v>0</v>
      </c>
    </row>
    <row r="451" ht="16.5" customHeight="1" spans="1:2">
      <c r="A451" s="171" t="s">
        <v>432</v>
      </c>
      <c r="B451" s="86">
        <v>0</v>
      </c>
    </row>
    <row r="452" ht="16.5" customHeight="1" spans="1:2">
      <c r="A452" s="171" t="s">
        <v>441</v>
      </c>
      <c r="B452" s="86">
        <v>0</v>
      </c>
    </row>
    <row r="453" ht="16.5" customHeight="1" spans="1:2">
      <c r="A453" s="171" t="s">
        <v>442</v>
      </c>
      <c r="B453" s="86">
        <v>0</v>
      </c>
    </row>
    <row r="454" ht="16.5" customHeight="1" spans="1:2">
      <c r="A454" s="171" t="s">
        <v>443</v>
      </c>
      <c r="B454" s="86">
        <v>0</v>
      </c>
    </row>
    <row r="455" ht="16.5" customHeight="1" spans="1:2">
      <c r="A455" s="171" t="s">
        <v>444</v>
      </c>
      <c r="B455" s="86">
        <v>0</v>
      </c>
    </row>
    <row r="456" ht="16.5" customHeight="1" spans="1:2">
      <c r="A456" s="173" t="s">
        <v>445</v>
      </c>
      <c r="B456" s="86">
        <f>SUM(B457:B460)</f>
        <v>0</v>
      </c>
    </row>
    <row r="457" ht="16.5" customHeight="1" spans="1:2">
      <c r="A457" s="171" t="s">
        <v>432</v>
      </c>
      <c r="B457" s="86">
        <v>0</v>
      </c>
    </row>
    <row r="458" ht="16.5" customHeight="1" spans="1:2">
      <c r="A458" s="171" t="s">
        <v>446</v>
      </c>
      <c r="B458" s="86">
        <v>0</v>
      </c>
    </row>
    <row r="459" ht="16.5" customHeight="1" spans="1:2">
      <c r="A459" s="171" t="s">
        <v>447</v>
      </c>
      <c r="B459" s="86">
        <v>0</v>
      </c>
    </row>
    <row r="460" ht="16.5" customHeight="1" spans="1:2">
      <c r="A460" s="171" t="s">
        <v>448</v>
      </c>
      <c r="B460" s="86">
        <v>0</v>
      </c>
    </row>
    <row r="461" ht="16.5" customHeight="1" spans="1:2">
      <c r="A461" s="173" t="s">
        <v>449</v>
      </c>
      <c r="B461" s="86">
        <f>SUM(B462:B465)</f>
        <v>0</v>
      </c>
    </row>
    <row r="462" ht="16.5" customHeight="1" spans="1:2">
      <c r="A462" s="171" t="s">
        <v>432</v>
      </c>
      <c r="B462" s="86">
        <v>0</v>
      </c>
    </row>
    <row r="463" ht="16.5" customHeight="1" spans="1:2">
      <c r="A463" s="171" t="s">
        <v>450</v>
      </c>
      <c r="B463" s="86">
        <v>0</v>
      </c>
    </row>
    <row r="464" ht="16.5" customHeight="1" spans="1:2">
      <c r="A464" s="171" t="s">
        <v>451</v>
      </c>
      <c r="B464" s="86">
        <v>0</v>
      </c>
    </row>
    <row r="465" ht="16.5" customHeight="1" spans="1:2">
      <c r="A465" s="171" t="s">
        <v>452</v>
      </c>
      <c r="B465" s="86">
        <v>0</v>
      </c>
    </row>
    <row r="466" ht="16.5" customHeight="1" spans="1:2">
      <c r="A466" s="173" t="s">
        <v>453</v>
      </c>
      <c r="B466" s="86">
        <f>SUM(B467:B470)</f>
        <v>95</v>
      </c>
    </row>
    <row r="467" ht="16.5" customHeight="1" spans="1:2">
      <c r="A467" s="171" t="s">
        <v>454</v>
      </c>
      <c r="B467" s="86">
        <v>95</v>
      </c>
    </row>
    <row r="468" ht="16.5" customHeight="1" spans="1:2">
      <c r="A468" s="171" t="s">
        <v>455</v>
      </c>
      <c r="B468" s="86">
        <v>0</v>
      </c>
    </row>
    <row r="469" ht="16.5" customHeight="1" spans="1:2">
      <c r="A469" s="171" t="s">
        <v>456</v>
      </c>
      <c r="B469" s="86">
        <v>0</v>
      </c>
    </row>
    <row r="470" ht="16.5" customHeight="1" spans="1:2">
      <c r="A470" s="171" t="s">
        <v>457</v>
      </c>
      <c r="B470" s="86">
        <v>0</v>
      </c>
    </row>
    <row r="471" ht="16.5" customHeight="1" spans="1:2">
      <c r="A471" s="173" t="s">
        <v>458</v>
      </c>
      <c r="B471" s="86">
        <f>SUM(B472:B477)</f>
        <v>115</v>
      </c>
    </row>
    <row r="472" ht="16.5" customHeight="1" spans="1:2">
      <c r="A472" s="171" t="s">
        <v>432</v>
      </c>
      <c r="B472" s="86">
        <v>102</v>
      </c>
    </row>
    <row r="473" ht="16.5" customHeight="1" spans="1:2">
      <c r="A473" s="171" t="s">
        <v>459</v>
      </c>
      <c r="B473" s="86">
        <v>12</v>
      </c>
    </row>
    <row r="474" ht="16.5" customHeight="1" spans="1:2">
      <c r="A474" s="171" t="s">
        <v>460</v>
      </c>
      <c r="B474" s="86">
        <v>0</v>
      </c>
    </row>
    <row r="475" ht="16.5" customHeight="1" spans="1:2">
      <c r="A475" s="171" t="s">
        <v>461</v>
      </c>
      <c r="B475" s="86">
        <v>0</v>
      </c>
    </row>
    <row r="476" ht="16.5" customHeight="1" spans="1:2">
      <c r="A476" s="171" t="s">
        <v>462</v>
      </c>
      <c r="B476" s="86">
        <v>0</v>
      </c>
    </row>
    <row r="477" ht="16.5" customHeight="1" spans="1:2">
      <c r="A477" s="171" t="s">
        <v>463</v>
      </c>
      <c r="B477" s="86">
        <v>1</v>
      </c>
    </row>
    <row r="478" ht="16.5" customHeight="1" spans="1:2">
      <c r="A478" s="173" t="s">
        <v>464</v>
      </c>
      <c r="B478" s="86">
        <f>SUM(B479:B481)</f>
        <v>0</v>
      </c>
    </row>
    <row r="479" ht="16.5" customHeight="1" spans="1:2">
      <c r="A479" s="171" t="s">
        <v>465</v>
      </c>
      <c r="B479" s="86">
        <v>0</v>
      </c>
    </row>
    <row r="480" ht="16.5" customHeight="1" spans="1:2">
      <c r="A480" s="171" t="s">
        <v>466</v>
      </c>
      <c r="B480" s="86">
        <v>0</v>
      </c>
    </row>
    <row r="481" ht="16.5" customHeight="1" spans="1:2">
      <c r="A481" s="171" t="s">
        <v>467</v>
      </c>
      <c r="B481" s="86">
        <v>0</v>
      </c>
    </row>
    <row r="482" ht="16.5" customHeight="1" spans="1:2">
      <c r="A482" s="173" t="s">
        <v>468</v>
      </c>
      <c r="B482" s="86">
        <f>SUM(B483:B485)</f>
        <v>0</v>
      </c>
    </row>
    <row r="483" ht="16.5" customHeight="1" spans="1:2">
      <c r="A483" s="171" t="s">
        <v>469</v>
      </c>
      <c r="B483" s="86">
        <v>0</v>
      </c>
    </row>
    <row r="484" ht="16.5" customHeight="1" spans="1:2">
      <c r="A484" s="171" t="s">
        <v>470</v>
      </c>
      <c r="B484" s="86">
        <v>0</v>
      </c>
    </row>
    <row r="485" ht="16.5" customHeight="1" spans="1:2">
      <c r="A485" s="171" t="s">
        <v>471</v>
      </c>
      <c r="B485" s="86">
        <v>0</v>
      </c>
    </row>
    <row r="486" ht="16.5" customHeight="1" spans="1:2">
      <c r="A486" s="173" t="s">
        <v>472</v>
      </c>
      <c r="B486" s="86">
        <f>SUM(B487:B490)</f>
        <v>0</v>
      </c>
    </row>
    <row r="487" ht="16.5" customHeight="1" spans="1:2">
      <c r="A487" s="171" t="s">
        <v>473</v>
      </c>
      <c r="B487" s="86">
        <v>0</v>
      </c>
    </row>
    <row r="488" ht="16.5" customHeight="1" spans="1:2">
      <c r="A488" s="171" t="s">
        <v>474</v>
      </c>
      <c r="B488" s="86">
        <v>0</v>
      </c>
    </row>
    <row r="489" ht="16.5" customHeight="1" spans="1:2">
      <c r="A489" s="171" t="s">
        <v>475</v>
      </c>
      <c r="B489" s="86">
        <v>0</v>
      </c>
    </row>
    <row r="490" ht="16.5" customHeight="1" spans="1:2">
      <c r="A490" s="171" t="s">
        <v>476</v>
      </c>
      <c r="B490" s="86">
        <v>0</v>
      </c>
    </row>
    <row r="491" ht="16.5" customHeight="1" spans="1:2">
      <c r="A491" s="173" t="s">
        <v>477</v>
      </c>
      <c r="B491" s="86">
        <f>SUM(B492,B508,B516,B527,B536,B544)</f>
        <v>2663</v>
      </c>
    </row>
    <row r="492" ht="16.5" customHeight="1" spans="1:2">
      <c r="A492" s="173" t="s">
        <v>478</v>
      </c>
      <c r="B492" s="86">
        <f>SUM(B493:B507)</f>
        <v>1494</v>
      </c>
    </row>
    <row r="493" ht="16.5" customHeight="1" spans="1:2">
      <c r="A493" s="171" t="s">
        <v>151</v>
      </c>
      <c r="B493" s="86">
        <v>525</v>
      </c>
    </row>
    <row r="494" ht="16.5" customHeight="1" spans="1:2">
      <c r="A494" s="171" t="s">
        <v>152</v>
      </c>
      <c r="B494" s="86">
        <v>0</v>
      </c>
    </row>
    <row r="495" ht="16.5" customHeight="1" spans="1:2">
      <c r="A495" s="171" t="s">
        <v>153</v>
      </c>
      <c r="B495" s="86">
        <v>0</v>
      </c>
    </row>
    <row r="496" ht="16.5" customHeight="1" spans="1:2">
      <c r="A496" s="171" t="s">
        <v>479</v>
      </c>
      <c r="B496" s="86">
        <v>86</v>
      </c>
    </row>
    <row r="497" ht="16.5" customHeight="1" spans="1:2">
      <c r="A497" s="171" t="s">
        <v>480</v>
      </c>
      <c r="B497" s="86">
        <v>0</v>
      </c>
    </row>
    <row r="498" ht="16.5" customHeight="1" spans="1:2">
      <c r="A498" s="171" t="s">
        <v>481</v>
      </c>
      <c r="B498" s="86">
        <v>0</v>
      </c>
    </row>
    <row r="499" ht="16.5" customHeight="1" spans="1:2">
      <c r="A499" s="171" t="s">
        <v>482</v>
      </c>
      <c r="B499" s="86">
        <v>206</v>
      </c>
    </row>
    <row r="500" ht="16.5" customHeight="1" spans="1:2">
      <c r="A500" s="171" t="s">
        <v>483</v>
      </c>
      <c r="B500" s="86">
        <v>338</v>
      </c>
    </row>
    <row r="501" ht="16.5" customHeight="1" spans="1:2">
      <c r="A501" s="171" t="s">
        <v>484</v>
      </c>
      <c r="B501" s="86">
        <v>104</v>
      </c>
    </row>
    <row r="502" ht="16.5" customHeight="1" spans="1:2">
      <c r="A502" s="171" t="s">
        <v>485</v>
      </c>
      <c r="B502" s="86">
        <v>22</v>
      </c>
    </row>
    <row r="503" ht="16.5" customHeight="1" spans="1:2">
      <c r="A503" s="171" t="s">
        <v>486</v>
      </c>
      <c r="B503" s="86">
        <v>0</v>
      </c>
    </row>
    <row r="504" ht="16.5" customHeight="1" spans="1:2">
      <c r="A504" s="171" t="s">
        <v>487</v>
      </c>
      <c r="B504" s="86">
        <v>13</v>
      </c>
    </row>
    <row r="505" ht="16.5" customHeight="1" spans="1:2">
      <c r="A505" s="171" t="s">
        <v>488</v>
      </c>
      <c r="B505" s="86">
        <v>0</v>
      </c>
    </row>
    <row r="506" ht="16.5" customHeight="1" spans="1:2">
      <c r="A506" s="171" t="s">
        <v>489</v>
      </c>
      <c r="B506" s="86">
        <v>50</v>
      </c>
    </row>
    <row r="507" ht="16.5" customHeight="1" spans="1:2">
      <c r="A507" s="171" t="s">
        <v>490</v>
      </c>
      <c r="B507" s="86">
        <v>150</v>
      </c>
    </row>
    <row r="508" ht="16.5" customHeight="1" spans="1:2">
      <c r="A508" s="173" t="s">
        <v>491</v>
      </c>
      <c r="B508" s="86">
        <f>SUM(B509:B515)</f>
        <v>79</v>
      </c>
    </row>
    <row r="509" ht="16.5" customHeight="1" spans="1:2">
      <c r="A509" s="171" t="s">
        <v>151</v>
      </c>
      <c r="B509" s="86">
        <v>0</v>
      </c>
    </row>
    <row r="510" ht="16.5" customHeight="1" spans="1:2">
      <c r="A510" s="171" t="s">
        <v>152</v>
      </c>
      <c r="B510" s="86">
        <v>0</v>
      </c>
    </row>
    <row r="511" ht="16.5" customHeight="1" spans="1:2">
      <c r="A511" s="171" t="s">
        <v>153</v>
      </c>
      <c r="B511" s="86">
        <v>0</v>
      </c>
    </row>
    <row r="512" ht="16.5" customHeight="1" spans="1:2">
      <c r="A512" s="171" t="s">
        <v>492</v>
      </c>
      <c r="B512" s="86">
        <v>0</v>
      </c>
    </row>
    <row r="513" ht="16.5" customHeight="1" spans="1:2">
      <c r="A513" s="171" t="s">
        <v>493</v>
      </c>
      <c r="B513" s="86">
        <v>79</v>
      </c>
    </row>
    <row r="514" ht="16.5" customHeight="1" spans="1:2">
      <c r="A514" s="171" t="s">
        <v>494</v>
      </c>
      <c r="B514" s="86">
        <v>0</v>
      </c>
    </row>
    <row r="515" ht="16.5" customHeight="1" spans="1:2">
      <c r="A515" s="171" t="s">
        <v>495</v>
      </c>
      <c r="B515" s="86">
        <v>0</v>
      </c>
    </row>
    <row r="516" ht="16.5" customHeight="1" spans="1:2">
      <c r="A516" s="173" t="s">
        <v>496</v>
      </c>
      <c r="B516" s="86">
        <f>SUM(B517:B526)</f>
        <v>176</v>
      </c>
    </row>
    <row r="517" ht="16.5" customHeight="1" spans="1:2">
      <c r="A517" s="171" t="s">
        <v>151</v>
      </c>
      <c r="B517" s="86">
        <v>0</v>
      </c>
    </row>
    <row r="518" ht="16.5" customHeight="1" spans="1:2">
      <c r="A518" s="171" t="s">
        <v>152</v>
      </c>
      <c r="B518" s="86">
        <v>0</v>
      </c>
    </row>
    <row r="519" ht="16.5" customHeight="1" spans="1:2">
      <c r="A519" s="171" t="s">
        <v>153</v>
      </c>
      <c r="B519" s="86">
        <v>0</v>
      </c>
    </row>
    <row r="520" ht="16.5" customHeight="1" spans="1:2">
      <c r="A520" s="171" t="s">
        <v>497</v>
      </c>
      <c r="B520" s="86">
        <v>0</v>
      </c>
    </row>
    <row r="521" ht="16.5" customHeight="1" spans="1:2">
      <c r="A521" s="171" t="s">
        <v>498</v>
      </c>
      <c r="B521" s="86">
        <v>0</v>
      </c>
    </row>
    <row r="522" ht="16.5" customHeight="1" spans="1:2">
      <c r="A522" s="171" t="s">
        <v>499</v>
      </c>
      <c r="B522" s="86">
        <v>47</v>
      </c>
    </row>
    <row r="523" ht="16.5" customHeight="1" spans="1:2">
      <c r="A523" s="171" t="s">
        <v>500</v>
      </c>
      <c r="B523" s="86">
        <v>103</v>
      </c>
    </row>
    <row r="524" ht="16.5" customHeight="1" spans="1:2">
      <c r="A524" s="171" t="s">
        <v>501</v>
      </c>
      <c r="B524" s="86">
        <v>13</v>
      </c>
    </row>
    <row r="525" ht="16.5" customHeight="1" spans="1:2">
      <c r="A525" s="171" t="s">
        <v>502</v>
      </c>
      <c r="B525" s="86">
        <v>8</v>
      </c>
    </row>
    <row r="526" ht="16.5" customHeight="1" spans="1:2">
      <c r="A526" s="171" t="s">
        <v>503</v>
      </c>
      <c r="B526" s="86">
        <v>5</v>
      </c>
    </row>
    <row r="527" ht="16.5" customHeight="1" spans="1:2">
      <c r="A527" s="87" t="s">
        <v>504</v>
      </c>
      <c r="B527" s="86">
        <f>SUM(B528:B535)</f>
        <v>29</v>
      </c>
    </row>
    <row r="528" ht="16.5" customHeight="1" spans="1:2">
      <c r="A528" s="88" t="s">
        <v>151</v>
      </c>
      <c r="B528" s="86">
        <v>0</v>
      </c>
    </row>
    <row r="529" ht="16.5" customHeight="1" spans="1:2">
      <c r="A529" s="88" t="s">
        <v>152</v>
      </c>
      <c r="B529" s="86">
        <v>0</v>
      </c>
    </row>
    <row r="530" ht="16.5" customHeight="1" spans="1:2">
      <c r="A530" s="88" t="s">
        <v>153</v>
      </c>
      <c r="B530" s="86">
        <v>0</v>
      </c>
    </row>
    <row r="531" ht="16.5" customHeight="1" spans="1:2">
      <c r="A531" s="88" t="s">
        <v>505</v>
      </c>
      <c r="B531" s="86">
        <v>0</v>
      </c>
    </row>
    <row r="532" ht="16.5" customHeight="1" spans="1:2">
      <c r="A532" s="88" t="s">
        <v>506</v>
      </c>
      <c r="B532" s="86">
        <v>0</v>
      </c>
    </row>
    <row r="533" ht="16.5" customHeight="1" spans="1:2">
      <c r="A533" s="88" t="s">
        <v>507</v>
      </c>
      <c r="B533" s="86">
        <v>0</v>
      </c>
    </row>
    <row r="534" ht="16.5" customHeight="1" spans="1:2">
      <c r="A534" s="88" t="s">
        <v>508</v>
      </c>
      <c r="B534" s="86">
        <v>21</v>
      </c>
    </row>
    <row r="535" ht="16.5" customHeight="1" spans="1:2">
      <c r="A535" s="88" t="s">
        <v>509</v>
      </c>
      <c r="B535" s="86">
        <v>8</v>
      </c>
    </row>
    <row r="536" ht="16.5" customHeight="1" spans="1:2">
      <c r="A536" s="87" t="s">
        <v>510</v>
      </c>
      <c r="B536" s="86">
        <f>SUM(B537:B543)</f>
        <v>877</v>
      </c>
    </row>
    <row r="537" ht="16.5" customHeight="1" spans="1:2">
      <c r="A537" s="88" t="s">
        <v>151</v>
      </c>
      <c r="B537" s="86">
        <v>0</v>
      </c>
    </row>
    <row r="538" ht="16.5" customHeight="1" spans="1:2">
      <c r="A538" s="88" t="s">
        <v>152</v>
      </c>
      <c r="B538" s="86">
        <v>0</v>
      </c>
    </row>
    <row r="539" ht="16.5" customHeight="1" spans="1:2">
      <c r="A539" s="88" t="s">
        <v>153</v>
      </c>
      <c r="B539" s="86">
        <v>0</v>
      </c>
    </row>
    <row r="540" ht="16.5" customHeight="1" spans="1:2">
      <c r="A540" s="88" t="s">
        <v>511</v>
      </c>
      <c r="B540" s="86">
        <v>0</v>
      </c>
    </row>
    <row r="541" ht="16.5" customHeight="1" spans="1:2">
      <c r="A541" s="88" t="s">
        <v>512</v>
      </c>
      <c r="B541" s="86">
        <v>19</v>
      </c>
    </row>
    <row r="542" ht="16.5" customHeight="1" spans="1:2">
      <c r="A542" s="88" t="s">
        <v>513</v>
      </c>
      <c r="B542" s="86">
        <v>838</v>
      </c>
    </row>
    <row r="543" ht="16.5" customHeight="1" spans="1:2">
      <c r="A543" s="88" t="s">
        <v>514</v>
      </c>
      <c r="B543" s="86">
        <v>20</v>
      </c>
    </row>
    <row r="544" ht="16.5" customHeight="1" spans="1:2">
      <c r="A544" s="173" t="s">
        <v>515</v>
      </c>
      <c r="B544" s="86">
        <f>SUM(B545:B547)</f>
        <v>8</v>
      </c>
    </row>
    <row r="545" ht="16.5" customHeight="1" spans="1:2">
      <c r="A545" s="171" t="s">
        <v>516</v>
      </c>
      <c r="B545" s="86">
        <v>0</v>
      </c>
    </row>
    <row r="546" ht="16.5" customHeight="1" spans="1:2">
      <c r="A546" s="171" t="s">
        <v>517</v>
      </c>
      <c r="B546" s="86">
        <v>0</v>
      </c>
    </row>
    <row r="547" ht="16.5" customHeight="1" spans="1:2">
      <c r="A547" s="171" t="s">
        <v>518</v>
      </c>
      <c r="B547" s="86">
        <v>8</v>
      </c>
    </row>
    <row r="548" ht="16.5" customHeight="1" spans="1:2">
      <c r="A548" s="173" t="s">
        <v>519</v>
      </c>
      <c r="B548" s="86">
        <f>SUM(B549,B568,B576,B578,B587,B591,B601,B610,B617,B625,B634,B639,B642,B645,B648,B651,B654,B658,B662,B670,B673)</f>
        <v>61130</v>
      </c>
    </row>
    <row r="549" ht="16.5" customHeight="1" spans="1:2">
      <c r="A549" s="173" t="s">
        <v>520</v>
      </c>
      <c r="B549" s="86">
        <f>SUM(B550:B567)</f>
        <v>1591</v>
      </c>
    </row>
    <row r="550" ht="16.5" customHeight="1" spans="1:2">
      <c r="A550" s="171" t="s">
        <v>151</v>
      </c>
      <c r="B550" s="86">
        <v>476</v>
      </c>
    </row>
    <row r="551" ht="16.5" customHeight="1" spans="1:2">
      <c r="A551" s="171" t="s">
        <v>152</v>
      </c>
      <c r="B551" s="86">
        <v>0</v>
      </c>
    </row>
    <row r="552" ht="16.5" customHeight="1" spans="1:2">
      <c r="A552" s="171" t="s">
        <v>153</v>
      </c>
      <c r="B552" s="86">
        <v>0</v>
      </c>
    </row>
    <row r="553" ht="16.5" customHeight="1" spans="1:2">
      <c r="A553" s="171" t="s">
        <v>521</v>
      </c>
      <c r="B553" s="86">
        <v>0</v>
      </c>
    </row>
    <row r="554" ht="16.5" customHeight="1" spans="1:2">
      <c r="A554" s="171" t="s">
        <v>522</v>
      </c>
      <c r="B554" s="86">
        <v>1</v>
      </c>
    </row>
    <row r="555" ht="16.5" customHeight="1" spans="1:2">
      <c r="A555" s="171" t="s">
        <v>523</v>
      </c>
      <c r="B555" s="86">
        <v>111</v>
      </c>
    </row>
    <row r="556" ht="16.5" customHeight="1" spans="1:2">
      <c r="A556" s="171" t="s">
        <v>524</v>
      </c>
      <c r="B556" s="86">
        <v>0</v>
      </c>
    </row>
    <row r="557" ht="16.5" customHeight="1" spans="1:2">
      <c r="A557" s="171" t="s">
        <v>192</v>
      </c>
      <c r="B557" s="86">
        <v>0</v>
      </c>
    </row>
    <row r="558" ht="16.5" customHeight="1" spans="1:2">
      <c r="A558" s="171" t="s">
        <v>525</v>
      </c>
      <c r="B558" s="86">
        <v>983</v>
      </c>
    </row>
    <row r="559" ht="16.5" customHeight="1" spans="1:2">
      <c r="A559" s="171" t="s">
        <v>526</v>
      </c>
      <c r="B559" s="86">
        <v>0</v>
      </c>
    </row>
    <row r="560" ht="16.5" customHeight="1" spans="1:2">
      <c r="A560" s="171" t="s">
        <v>527</v>
      </c>
      <c r="B560" s="86">
        <v>0</v>
      </c>
    </row>
    <row r="561" ht="16.5" customHeight="1" spans="1:2">
      <c r="A561" s="171" t="s">
        <v>528</v>
      </c>
      <c r="B561" s="86">
        <v>0</v>
      </c>
    </row>
    <row r="562" ht="16.5" customHeight="1" spans="1:2">
      <c r="A562" s="171" t="s">
        <v>529</v>
      </c>
      <c r="B562" s="86">
        <v>0</v>
      </c>
    </row>
    <row r="563" ht="16.5" customHeight="1" spans="1:2">
      <c r="A563" s="171" t="s">
        <v>530</v>
      </c>
      <c r="B563" s="86">
        <v>0</v>
      </c>
    </row>
    <row r="564" ht="16.5" customHeight="1" spans="1:2">
      <c r="A564" s="171" t="s">
        <v>531</v>
      </c>
      <c r="B564" s="86">
        <v>0</v>
      </c>
    </row>
    <row r="565" ht="16.5" customHeight="1" spans="1:2">
      <c r="A565" s="171" t="s">
        <v>532</v>
      </c>
      <c r="B565" s="86">
        <v>0</v>
      </c>
    </row>
    <row r="566" ht="16.5" customHeight="1" spans="1:2">
      <c r="A566" s="171" t="s">
        <v>160</v>
      </c>
      <c r="B566" s="86">
        <v>0</v>
      </c>
    </row>
    <row r="567" ht="16.5" customHeight="1" spans="1:2">
      <c r="A567" s="171" t="s">
        <v>533</v>
      </c>
      <c r="B567" s="86">
        <v>20</v>
      </c>
    </row>
    <row r="568" ht="16.5" customHeight="1" spans="1:2">
      <c r="A568" s="173" t="s">
        <v>534</v>
      </c>
      <c r="B568" s="86">
        <f>SUM(B569:B575)</f>
        <v>1949</v>
      </c>
    </row>
    <row r="569" ht="16.5" customHeight="1" spans="1:2">
      <c r="A569" s="171" t="s">
        <v>151</v>
      </c>
      <c r="B569" s="86">
        <v>221</v>
      </c>
    </row>
    <row r="570" ht="16.5" customHeight="1" spans="1:2">
      <c r="A570" s="171" t="s">
        <v>152</v>
      </c>
      <c r="B570" s="86">
        <v>6</v>
      </c>
    </row>
    <row r="571" ht="16.5" customHeight="1" spans="1:2">
      <c r="A571" s="171" t="s">
        <v>153</v>
      </c>
      <c r="B571" s="86">
        <v>0</v>
      </c>
    </row>
    <row r="572" ht="16.5" customHeight="1" spans="1:2">
      <c r="A572" s="171" t="s">
        <v>535</v>
      </c>
      <c r="B572" s="86">
        <v>0</v>
      </c>
    </row>
    <row r="573" ht="16.5" customHeight="1" spans="1:2">
      <c r="A573" s="171" t="s">
        <v>536</v>
      </c>
      <c r="B573" s="86">
        <v>0</v>
      </c>
    </row>
    <row r="574" ht="16.5" customHeight="1" spans="1:2">
      <c r="A574" s="171" t="s">
        <v>537</v>
      </c>
      <c r="B574" s="86">
        <v>1689</v>
      </c>
    </row>
    <row r="575" ht="16.5" customHeight="1" spans="1:2">
      <c r="A575" s="171" t="s">
        <v>538</v>
      </c>
      <c r="B575" s="86">
        <v>33</v>
      </c>
    </row>
    <row r="576" ht="16.5" customHeight="1" spans="1:2">
      <c r="A576" s="173" t="s">
        <v>539</v>
      </c>
      <c r="B576" s="86">
        <f>B577</f>
        <v>0</v>
      </c>
    </row>
    <row r="577" ht="16.5" customHeight="1" spans="1:2">
      <c r="A577" s="171" t="s">
        <v>540</v>
      </c>
      <c r="B577" s="86">
        <v>0</v>
      </c>
    </row>
    <row r="578" ht="16.5" customHeight="1" spans="1:2">
      <c r="A578" s="173" t="s">
        <v>541</v>
      </c>
      <c r="B578" s="86">
        <f>SUM(B579:B586)</f>
        <v>23264</v>
      </c>
    </row>
    <row r="579" ht="16.5" customHeight="1" spans="1:2">
      <c r="A579" s="171" t="s">
        <v>542</v>
      </c>
      <c r="B579" s="86">
        <v>254</v>
      </c>
    </row>
    <row r="580" ht="16.5" customHeight="1" spans="1:2">
      <c r="A580" s="171" t="s">
        <v>543</v>
      </c>
      <c r="B580" s="86">
        <v>39</v>
      </c>
    </row>
    <row r="581" ht="16.5" customHeight="1" spans="1:2">
      <c r="A581" s="171" t="s">
        <v>544</v>
      </c>
      <c r="B581" s="86">
        <v>0</v>
      </c>
    </row>
    <row r="582" ht="16.5" customHeight="1" spans="1:2">
      <c r="A582" s="171" t="s">
        <v>545</v>
      </c>
      <c r="B582" s="86">
        <v>5380</v>
      </c>
    </row>
    <row r="583" ht="16.5" customHeight="1" spans="1:2">
      <c r="A583" s="171" t="s">
        <v>546</v>
      </c>
      <c r="B583" s="86">
        <v>48</v>
      </c>
    </row>
    <row r="584" ht="16.5" customHeight="1" spans="1:2">
      <c r="A584" s="171" t="s">
        <v>547</v>
      </c>
      <c r="B584" s="86">
        <v>16091</v>
      </c>
    </row>
    <row r="585" ht="16.5" customHeight="1" spans="1:2">
      <c r="A585" s="171" t="s">
        <v>548</v>
      </c>
      <c r="B585" s="86">
        <v>2</v>
      </c>
    </row>
    <row r="586" ht="16.5" customHeight="1" spans="1:2">
      <c r="A586" s="171" t="s">
        <v>549</v>
      </c>
      <c r="B586" s="86">
        <v>1450</v>
      </c>
    </row>
    <row r="587" ht="16.5" customHeight="1" spans="1:2">
      <c r="A587" s="173" t="s">
        <v>550</v>
      </c>
      <c r="B587" s="86">
        <f>SUM(B588:B590)</f>
        <v>0</v>
      </c>
    </row>
    <row r="588" ht="16.5" customHeight="1" spans="1:2">
      <c r="A588" s="171" t="s">
        <v>551</v>
      </c>
      <c r="B588" s="86">
        <v>0</v>
      </c>
    </row>
    <row r="589" ht="16.5" customHeight="1" spans="1:2">
      <c r="A589" s="171" t="s">
        <v>552</v>
      </c>
      <c r="B589" s="86">
        <v>0</v>
      </c>
    </row>
    <row r="590" ht="16.5" customHeight="1" spans="1:2">
      <c r="A590" s="171" t="s">
        <v>553</v>
      </c>
      <c r="B590" s="86">
        <v>0</v>
      </c>
    </row>
    <row r="591" ht="16.5" customHeight="1" spans="1:2">
      <c r="A591" s="173" t="s">
        <v>554</v>
      </c>
      <c r="B591" s="86">
        <f>SUM(B592:B600)</f>
        <v>1707</v>
      </c>
    </row>
    <row r="592" ht="16.5" customHeight="1" spans="1:2">
      <c r="A592" s="171" t="s">
        <v>555</v>
      </c>
      <c r="B592" s="86">
        <v>0</v>
      </c>
    </row>
    <row r="593" ht="16.5" customHeight="1" spans="1:2">
      <c r="A593" s="171" t="s">
        <v>556</v>
      </c>
      <c r="B593" s="86">
        <v>0</v>
      </c>
    </row>
    <row r="594" ht="16.5" customHeight="1" spans="1:2">
      <c r="A594" s="171" t="s">
        <v>557</v>
      </c>
      <c r="B594" s="86">
        <v>65</v>
      </c>
    </row>
    <row r="595" ht="16.5" customHeight="1" spans="1:2">
      <c r="A595" s="171" t="s">
        <v>558</v>
      </c>
      <c r="B595" s="86">
        <v>1030</v>
      </c>
    </row>
    <row r="596" ht="16.5" customHeight="1" spans="1:2">
      <c r="A596" s="171" t="s">
        <v>559</v>
      </c>
      <c r="B596" s="86">
        <v>0</v>
      </c>
    </row>
    <row r="597" ht="16.5" customHeight="1" spans="1:2">
      <c r="A597" s="171" t="s">
        <v>560</v>
      </c>
      <c r="B597" s="86">
        <v>0</v>
      </c>
    </row>
    <row r="598" ht="16.5" customHeight="1" spans="1:2">
      <c r="A598" s="171" t="s">
        <v>561</v>
      </c>
      <c r="B598" s="86">
        <v>0</v>
      </c>
    </row>
    <row r="599" ht="16.5" customHeight="1" spans="1:2">
      <c r="A599" s="171" t="s">
        <v>562</v>
      </c>
      <c r="B599" s="86">
        <v>0</v>
      </c>
    </row>
    <row r="600" ht="16.5" customHeight="1" spans="1:2">
      <c r="A600" s="171" t="s">
        <v>563</v>
      </c>
      <c r="B600" s="86">
        <v>612</v>
      </c>
    </row>
    <row r="601" ht="16.5" customHeight="1" spans="1:2">
      <c r="A601" s="173" t="s">
        <v>564</v>
      </c>
      <c r="B601" s="86">
        <f>SUM(B602:B609)</f>
        <v>3664</v>
      </c>
    </row>
    <row r="602" ht="16.5" customHeight="1" spans="1:2">
      <c r="A602" s="171" t="s">
        <v>565</v>
      </c>
      <c r="B602" s="86">
        <v>1564</v>
      </c>
    </row>
    <row r="603" ht="16.5" customHeight="1" spans="1:2">
      <c r="A603" s="171" t="s">
        <v>566</v>
      </c>
      <c r="B603" s="86">
        <v>0</v>
      </c>
    </row>
    <row r="604" ht="16.5" customHeight="1" spans="1:2">
      <c r="A604" s="171" t="s">
        <v>567</v>
      </c>
      <c r="B604" s="86">
        <v>149</v>
      </c>
    </row>
    <row r="605" ht="16.5" customHeight="1" spans="1:2">
      <c r="A605" s="171" t="s">
        <v>568</v>
      </c>
      <c r="B605" s="86">
        <v>166</v>
      </c>
    </row>
    <row r="606" ht="16.5" customHeight="1" spans="1:2">
      <c r="A606" s="171" t="s">
        <v>569</v>
      </c>
      <c r="B606" s="86">
        <v>0</v>
      </c>
    </row>
    <row r="607" ht="16.5" customHeight="1" spans="1:2">
      <c r="A607" s="171" t="s">
        <v>570</v>
      </c>
      <c r="B607" s="86">
        <v>0</v>
      </c>
    </row>
    <row r="608" ht="16.5" customHeight="1" spans="1:2">
      <c r="A608" s="171" t="s">
        <v>571</v>
      </c>
      <c r="B608" s="86">
        <v>0</v>
      </c>
    </row>
    <row r="609" ht="16.5" customHeight="1" spans="1:2">
      <c r="A609" s="171" t="s">
        <v>572</v>
      </c>
      <c r="B609" s="86">
        <v>1785</v>
      </c>
    </row>
    <row r="610" ht="16.5" customHeight="1" spans="1:2">
      <c r="A610" s="173" t="s">
        <v>573</v>
      </c>
      <c r="B610" s="86">
        <f>SUM(B611:B616)</f>
        <v>203</v>
      </c>
    </row>
    <row r="611" ht="23.1" customHeight="1" spans="1:2">
      <c r="A611" s="171" t="s">
        <v>574</v>
      </c>
      <c r="B611" s="86">
        <v>133</v>
      </c>
    </row>
    <row r="612" spans="1:2">
      <c r="A612" s="171" t="s">
        <v>575</v>
      </c>
      <c r="B612" s="86">
        <v>38</v>
      </c>
    </row>
    <row r="613" spans="1:2">
      <c r="A613" s="171" t="s">
        <v>576</v>
      </c>
      <c r="B613" s="86">
        <v>1</v>
      </c>
    </row>
    <row r="614" spans="1:2">
      <c r="A614" s="171" t="s">
        <v>577</v>
      </c>
      <c r="B614" s="86">
        <v>0</v>
      </c>
    </row>
    <row r="615" spans="1:2">
      <c r="A615" s="171" t="s">
        <v>578</v>
      </c>
      <c r="B615" s="86">
        <v>21</v>
      </c>
    </row>
    <row r="616" spans="1:2">
      <c r="A616" s="171" t="s">
        <v>579</v>
      </c>
      <c r="B616" s="86">
        <v>10</v>
      </c>
    </row>
    <row r="617" spans="1:2">
      <c r="A617" s="173" t="s">
        <v>580</v>
      </c>
      <c r="B617" s="86">
        <f>SUM(B618:B624)</f>
        <v>1294</v>
      </c>
    </row>
    <row r="618" spans="1:2">
      <c r="A618" s="171" t="s">
        <v>581</v>
      </c>
      <c r="B618" s="86">
        <v>181</v>
      </c>
    </row>
    <row r="619" spans="1:2">
      <c r="A619" s="171" t="s">
        <v>582</v>
      </c>
      <c r="B619" s="86">
        <v>912</v>
      </c>
    </row>
    <row r="620" spans="1:2">
      <c r="A620" s="171" t="s">
        <v>583</v>
      </c>
      <c r="B620" s="86">
        <v>0</v>
      </c>
    </row>
    <row r="621" spans="1:2">
      <c r="A621" s="171" t="s">
        <v>584</v>
      </c>
      <c r="B621" s="86">
        <v>0</v>
      </c>
    </row>
    <row r="622" spans="1:2">
      <c r="A622" s="171" t="s">
        <v>585</v>
      </c>
      <c r="B622" s="86">
        <v>52</v>
      </c>
    </row>
    <row r="623" spans="1:2">
      <c r="A623" s="171" t="s">
        <v>586</v>
      </c>
      <c r="B623" s="86">
        <v>0</v>
      </c>
    </row>
    <row r="624" spans="1:2">
      <c r="A624" s="171" t="s">
        <v>587</v>
      </c>
      <c r="B624" s="86">
        <v>149</v>
      </c>
    </row>
    <row r="625" spans="1:2">
      <c r="A625" s="173" t="s">
        <v>588</v>
      </c>
      <c r="B625" s="86">
        <f>SUM(B626:B633)</f>
        <v>1546</v>
      </c>
    </row>
    <row r="626" spans="1:2">
      <c r="A626" s="171" t="s">
        <v>151</v>
      </c>
      <c r="B626" s="86">
        <v>58</v>
      </c>
    </row>
    <row r="627" spans="1:2">
      <c r="A627" s="171" t="s">
        <v>152</v>
      </c>
      <c r="B627" s="86">
        <v>41</v>
      </c>
    </row>
    <row r="628" spans="1:2">
      <c r="A628" s="171" t="s">
        <v>153</v>
      </c>
      <c r="B628" s="86">
        <v>0</v>
      </c>
    </row>
    <row r="629" spans="1:2">
      <c r="A629" s="171" t="s">
        <v>589</v>
      </c>
      <c r="B629" s="86">
        <v>107</v>
      </c>
    </row>
    <row r="630" spans="1:2">
      <c r="A630" s="171" t="s">
        <v>590</v>
      </c>
      <c r="B630" s="86">
        <v>111</v>
      </c>
    </row>
    <row r="631" spans="1:2">
      <c r="A631" s="171" t="s">
        <v>591</v>
      </c>
      <c r="B631" s="86">
        <v>1</v>
      </c>
    </row>
    <row r="632" spans="1:2">
      <c r="A632" s="171" t="s">
        <v>592</v>
      </c>
      <c r="B632" s="86">
        <v>914</v>
      </c>
    </row>
    <row r="633" spans="1:2">
      <c r="A633" s="171" t="s">
        <v>593</v>
      </c>
      <c r="B633" s="86">
        <v>314</v>
      </c>
    </row>
    <row r="634" spans="1:2">
      <c r="A634" s="173" t="s">
        <v>594</v>
      </c>
      <c r="B634" s="86">
        <f>SUM(B635:B638)</f>
        <v>1</v>
      </c>
    </row>
    <row r="635" spans="1:2">
      <c r="A635" s="171" t="s">
        <v>151</v>
      </c>
      <c r="B635" s="86">
        <v>0</v>
      </c>
    </row>
    <row r="636" spans="1:2">
      <c r="A636" s="171" t="s">
        <v>152</v>
      </c>
      <c r="B636" s="86">
        <v>0</v>
      </c>
    </row>
    <row r="637" spans="1:2">
      <c r="A637" s="171" t="s">
        <v>153</v>
      </c>
      <c r="B637" s="86">
        <v>0</v>
      </c>
    </row>
    <row r="638" spans="1:2">
      <c r="A638" s="171" t="s">
        <v>595</v>
      </c>
      <c r="B638" s="86">
        <v>1</v>
      </c>
    </row>
    <row r="639" spans="1:2">
      <c r="A639" s="173" t="s">
        <v>596</v>
      </c>
      <c r="B639" s="86">
        <f>SUM(B640:B641)</f>
        <v>10223</v>
      </c>
    </row>
    <row r="640" spans="1:2">
      <c r="A640" s="171" t="s">
        <v>597</v>
      </c>
      <c r="B640" s="86">
        <v>2097</v>
      </c>
    </row>
    <row r="641" spans="1:2">
      <c r="A641" s="171" t="s">
        <v>598</v>
      </c>
      <c r="B641" s="86">
        <v>8126</v>
      </c>
    </row>
    <row r="642" spans="1:2">
      <c r="A642" s="173" t="s">
        <v>599</v>
      </c>
      <c r="B642" s="86">
        <f>SUM(B643:B644)</f>
        <v>192</v>
      </c>
    </row>
    <row r="643" spans="1:2">
      <c r="A643" s="171" t="s">
        <v>600</v>
      </c>
      <c r="B643" s="86">
        <v>176</v>
      </c>
    </row>
    <row r="644" spans="1:2">
      <c r="A644" s="171" t="s">
        <v>601</v>
      </c>
      <c r="B644" s="86">
        <v>16</v>
      </c>
    </row>
    <row r="645" spans="1:2">
      <c r="A645" s="173" t="s">
        <v>602</v>
      </c>
      <c r="B645" s="86">
        <f>SUM(B646:B647)</f>
        <v>1615</v>
      </c>
    </row>
    <row r="646" spans="1:2">
      <c r="A646" s="171" t="s">
        <v>603</v>
      </c>
      <c r="B646" s="86">
        <v>394</v>
      </c>
    </row>
    <row r="647" spans="1:2">
      <c r="A647" s="171" t="s">
        <v>604</v>
      </c>
      <c r="B647" s="86">
        <v>1221</v>
      </c>
    </row>
    <row r="648" spans="1:2">
      <c r="A648" s="173" t="s">
        <v>605</v>
      </c>
      <c r="B648" s="86">
        <f>SUM(B649:B650)</f>
        <v>0</v>
      </c>
    </row>
    <row r="649" spans="1:2">
      <c r="A649" s="171" t="s">
        <v>606</v>
      </c>
      <c r="B649" s="86">
        <v>0</v>
      </c>
    </row>
    <row r="650" spans="1:2">
      <c r="A650" s="171" t="s">
        <v>607</v>
      </c>
      <c r="B650" s="86">
        <v>0</v>
      </c>
    </row>
    <row r="651" spans="1:2">
      <c r="A651" s="173" t="s">
        <v>608</v>
      </c>
      <c r="B651" s="86">
        <f>SUM(B652:B653)</f>
        <v>1</v>
      </c>
    </row>
    <row r="652" spans="1:2">
      <c r="A652" s="171" t="s">
        <v>609</v>
      </c>
      <c r="B652" s="86">
        <v>1</v>
      </c>
    </row>
    <row r="653" spans="1:2">
      <c r="A653" s="171" t="s">
        <v>610</v>
      </c>
      <c r="B653" s="86">
        <v>0</v>
      </c>
    </row>
    <row r="654" spans="1:2">
      <c r="A654" s="173" t="s">
        <v>611</v>
      </c>
      <c r="B654" s="86">
        <f>SUM(B655:B657)</f>
        <v>7921</v>
      </c>
    </row>
    <row r="655" spans="1:2">
      <c r="A655" s="171" t="s">
        <v>612</v>
      </c>
      <c r="B655" s="86">
        <v>0</v>
      </c>
    </row>
    <row r="656" spans="1:2">
      <c r="A656" s="171" t="s">
        <v>613</v>
      </c>
      <c r="B656" s="86">
        <v>7921</v>
      </c>
    </row>
    <row r="657" spans="1:2">
      <c r="A657" s="171" t="s">
        <v>614</v>
      </c>
      <c r="B657" s="86">
        <v>0</v>
      </c>
    </row>
    <row r="658" spans="1:2">
      <c r="A658" s="173" t="s">
        <v>615</v>
      </c>
      <c r="B658" s="86">
        <f>SUM(B659:B661)</f>
        <v>1330</v>
      </c>
    </row>
    <row r="659" spans="1:2">
      <c r="A659" s="171" t="s">
        <v>616</v>
      </c>
      <c r="B659" s="86">
        <v>0</v>
      </c>
    </row>
    <row r="660" spans="1:2">
      <c r="A660" s="171" t="s">
        <v>617</v>
      </c>
      <c r="B660" s="86">
        <v>0</v>
      </c>
    </row>
    <row r="661" spans="1:2">
      <c r="A661" s="171" t="s">
        <v>618</v>
      </c>
      <c r="B661" s="86">
        <v>1330</v>
      </c>
    </row>
    <row r="662" spans="1:2">
      <c r="A662" s="173" t="s">
        <v>619</v>
      </c>
      <c r="B662" s="86">
        <f>SUM(B663:B669)</f>
        <v>469</v>
      </c>
    </row>
    <row r="663" spans="1:2">
      <c r="A663" s="171" t="s">
        <v>151</v>
      </c>
      <c r="B663" s="86">
        <v>150</v>
      </c>
    </row>
    <row r="664" spans="1:2">
      <c r="A664" s="171" t="s">
        <v>152</v>
      </c>
      <c r="B664" s="86">
        <v>0</v>
      </c>
    </row>
    <row r="665" spans="1:2">
      <c r="A665" s="171" t="s">
        <v>153</v>
      </c>
      <c r="B665" s="86">
        <v>0</v>
      </c>
    </row>
    <row r="666" spans="1:2">
      <c r="A666" s="171" t="s">
        <v>620</v>
      </c>
      <c r="B666" s="86">
        <v>9</v>
      </c>
    </row>
    <row r="667" spans="1:2">
      <c r="A667" s="171" t="s">
        <v>621</v>
      </c>
      <c r="B667" s="86">
        <v>0</v>
      </c>
    </row>
    <row r="668" spans="1:2">
      <c r="A668" s="171" t="s">
        <v>160</v>
      </c>
      <c r="B668" s="86">
        <v>0</v>
      </c>
    </row>
    <row r="669" spans="1:2">
      <c r="A669" s="171" t="s">
        <v>622</v>
      </c>
      <c r="B669" s="86">
        <v>310</v>
      </c>
    </row>
    <row r="670" spans="1:2">
      <c r="A670" s="173" t="s">
        <v>623</v>
      </c>
      <c r="B670" s="86">
        <f>SUM(B671:B672)</f>
        <v>4141</v>
      </c>
    </row>
    <row r="671" spans="1:2">
      <c r="A671" s="171" t="s">
        <v>624</v>
      </c>
      <c r="B671" s="86">
        <v>705</v>
      </c>
    </row>
    <row r="672" spans="1:2">
      <c r="A672" s="171" t="s">
        <v>625</v>
      </c>
      <c r="B672" s="86">
        <v>3436</v>
      </c>
    </row>
    <row r="673" spans="1:2">
      <c r="A673" s="173" t="s">
        <v>626</v>
      </c>
      <c r="B673" s="86">
        <f>B674</f>
        <v>19</v>
      </c>
    </row>
    <row r="674" spans="1:2">
      <c r="A674" s="171" t="s">
        <v>627</v>
      </c>
      <c r="B674" s="86">
        <v>19</v>
      </c>
    </row>
    <row r="675" spans="1:2">
      <c r="A675" s="173" t="s">
        <v>628</v>
      </c>
      <c r="B675" s="86">
        <f>SUM(B676,B681,B696,B700,B712,B715,B719,B724,B728,B732,B735,B744,B746)</f>
        <v>21277</v>
      </c>
    </row>
    <row r="676" spans="1:2">
      <c r="A676" s="173" t="s">
        <v>629</v>
      </c>
      <c r="B676" s="86">
        <f>SUM(B677:B680)</f>
        <v>461</v>
      </c>
    </row>
    <row r="677" spans="1:2">
      <c r="A677" s="171" t="s">
        <v>151</v>
      </c>
      <c r="B677" s="86">
        <v>289</v>
      </c>
    </row>
    <row r="678" spans="1:2">
      <c r="A678" s="171" t="s">
        <v>152</v>
      </c>
      <c r="B678" s="86">
        <v>29</v>
      </c>
    </row>
    <row r="679" spans="1:2">
      <c r="A679" s="171" t="s">
        <v>153</v>
      </c>
      <c r="B679" s="86">
        <v>0</v>
      </c>
    </row>
    <row r="680" spans="1:2">
      <c r="A680" s="171" t="s">
        <v>630</v>
      </c>
      <c r="B680" s="86">
        <v>143</v>
      </c>
    </row>
    <row r="681" spans="1:2">
      <c r="A681" s="173" t="s">
        <v>631</v>
      </c>
      <c r="B681" s="86">
        <f>SUM(B682:B695)</f>
        <v>3798</v>
      </c>
    </row>
    <row r="682" spans="1:2">
      <c r="A682" s="171" t="s">
        <v>632</v>
      </c>
      <c r="B682" s="86">
        <v>1923</v>
      </c>
    </row>
    <row r="683" spans="1:2">
      <c r="A683" s="171" t="s">
        <v>633</v>
      </c>
      <c r="B683" s="86">
        <v>1072</v>
      </c>
    </row>
    <row r="684" spans="1:2">
      <c r="A684" s="171" t="s">
        <v>634</v>
      </c>
      <c r="B684" s="86">
        <v>0</v>
      </c>
    </row>
    <row r="685" spans="1:2">
      <c r="A685" s="171" t="s">
        <v>635</v>
      </c>
      <c r="B685" s="86">
        <v>0</v>
      </c>
    </row>
    <row r="686" spans="1:2">
      <c r="A686" s="171" t="s">
        <v>636</v>
      </c>
      <c r="B686" s="86">
        <v>0</v>
      </c>
    </row>
    <row r="687" spans="1:2">
      <c r="A687" s="171" t="s">
        <v>637</v>
      </c>
      <c r="B687" s="86">
        <v>788</v>
      </c>
    </row>
    <row r="688" spans="1:2">
      <c r="A688" s="171" t="s">
        <v>638</v>
      </c>
      <c r="B688" s="86">
        <v>0</v>
      </c>
    </row>
    <row r="689" spans="1:2">
      <c r="A689" s="171" t="s">
        <v>639</v>
      </c>
      <c r="B689" s="86">
        <v>0</v>
      </c>
    </row>
    <row r="690" spans="1:2">
      <c r="A690" s="171" t="s">
        <v>640</v>
      </c>
      <c r="B690" s="86">
        <v>0</v>
      </c>
    </row>
    <row r="691" spans="1:2">
      <c r="A691" s="171" t="s">
        <v>641</v>
      </c>
      <c r="B691" s="86">
        <v>0</v>
      </c>
    </row>
    <row r="692" spans="1:2">
      <c r="A692" s="171" t="s">
        <v>642</v>
      </c>
      <c r="B692" s="86">
        <v>0</v>
      </c>
    </row>
    <row r="693" spans="1:2">
      <c r="A693" s="171" t="s">
        <v>643</v>
      </c>
      <c r="B693" s="86">
        <v>0</v>
      </c>
    </row>
    <row r="694" spans="1:2">
      <c r="A694" s="171" t="s">
        <v>644</v>
      </c>
      <c r="B694" s="86">
        <v>0</v>
      </c>
    </row>
    <row r="695" spans="1:2">
      <c r="A695" s="171" t="s">
        <v>645</v>
      </c>
      <c r="B695" s="86">
        <v>15</v>
      </c>
    </row>
    <row r="696" spans="1:2">
      <c r="A696" s="173" t="s">
        <v>646</v>
      </c>
      <c r="B696" s="86">
        <f>SUM(B697:B699)</f>
        <v>5210</v>
      </c>
    </row>
    <row r="697" spans="1:2">
      <c r="A697" s="171" t="s">
        <v>647</v>
      </c>
      <c r="B697" s="86">
        <v>0</v>
      </c>
    </row>
    <row r="698" spans="1:2">
      <c r="A698" s="171" t="s">
        <v>648</v>
      </c>
      <c r="B698" s="86">
        <v>3764</v>
      </c>
    </row>
    <row r="699" spans="1:2">
      <c r="A699" s="171" t="s">
        <v>649</v>
      </c>
      <c r="B699" s="86">
        <v>1446</v>
      </c>
    </row>
    <row r="700" spans="1:2">
      <c r="A700" s="173" t="s">
        <v>650</v>
      </c>
      <c r="B700" s="86">
        <f>SUM(B701:B711)</f>
        <v>3978</v>
      </c>
    </row>
    <row r="701" spans="1:2">
      <c r="A701" s="171" t="s">
        <v>651</v>
      </c>
      <c r="B701" s="86">
        <v>533</v>
      </c>
    </row>
    <row r="702" spans="1:2">
      <c r="A702" s="171" t="s">
        <v>652</v>
      </c>
      <c r="B702" s="86">
        <v>66</v>
      </c>
    </row>
    <row r="703" spans="1:2">
      <c r="A703" s="171" t="s">
        <v>653</v>
      </c>
      <c r="B703" s="86">
        <v>0</v>
      </c>
    </row>
    <row r="704" spans="1:2">
      <c r="A704" s="171" t="s">
        <v>654</v>
      </c>
      <c r="B704" s="86">
        <v>0</v>
      </c>
    </row>
    <row r="705" spans="1:2">
      <c r="A705" s="171" t="s">
        <v>655</v>
      </c>
      <c r="B705" s="86">
        <v>69</v>
      </c>
    </row>
    <row r="706" spans="1:2">
      <c r="A706" s="171" t="s">
        <v>656</v>
      </c>
      <c r="B706" s="86">
        <v>0</v>
      </c>
    </row>
    <row r="707" spans="1:2">
      <c r="A707" s="171" t="s">
        <v>657</v>
      </c>
      <c r="B707" s="86">
        <v>0</v>
      </c>
    </row>
    <row r="708" spans="1:2">
      <c r="A708" s="171" t="s">
        <v>658</v>
      </c>
      <c r="B708" s="86">
        <v>2573</v>
      </c>
    </row>
    <row r="709" spans="1:2">
      <c r="A709" s="171" t="s">
        <v>659</v>
      </c>
      <c r="B709" s="86">
        <v>737</v>
      </c>
    </row>
    <row r="710" spans="1:2">
      <c r="A710" s="171" t="s">
        <v>660</v>
      </c>
      <c r="B710" s="86">
        <v>0</v>
      </c>
    </row>
    <row r="711" spans="1:2">
      <c r="A711" s="171" t="s">
        <v>661</v>
      </c>
      <c r="B711" s="86">
        <v>0</v>
      </c>
    </row>
    <row r="712" spans="1:2">
      <c r="A712" s="173" t="s">
        <v>662</v>
      </c>
      <c r="B712" s="86">
        <f>SUM(B713:B714)</f>
        <v>98</v>
      </c>
    </row>
    <row r="713" spans="1:2">
      <c r="A713" s="171" t="s">
        <v>663</v>
      </c>
      <c r="B713" s="86">
        <v>98</v>
      </c>
    </row>
    <row r="714" spans="1:2">
      <c r="A714" s="171" t="s">
        <v>664</v>
      </c>
      <c r="B714" s="86">
        <v>0</v>
      </c>
    </row>
    <row r="715" spans="1:2">
      <c r="A715" s="173" t="s">
        <v>665</v>
      </c>
      <c r="B715" s="86">
        <f>SUM(B716:B718)</f>
        <v>321</v>
      </c>
    </row>
    <row r="716" spans="1:2">
      <c r="A716" s="171" t="s">
        <v>666</v>
      </c>
      <c r="B716" s="86">
        <v>0</v>
      </c>
    </row>
    <row r="717" spans="1:2">
      <c r="A717" s="171" t="s">
        <v>667</v>
      </c>
      <c r="B717" s="86">
        <v>263</v>
      </c>
    </row>
    <row r="718" spans="1:2">
      <c r="A718" s="171" t="s">
        <v>668</v>
      </c>
      <c r="B718" s="86">
        <v>58</v>
      </c>
    </row>
    <row r="719" spans="1:2">
      <c r="A719" s="173" t="s">
        <v>669</v>
      </c>
      <c r="B719" s="86">
        <f>SUM(B720:B723)</f>
        <v>4014</v>
      </c>
    </row>
    <row r="720" spans="1:2">
      <c r="A720" s="171" t="s">
        <v>670</v>
      </c>
      <c r="B720" s="86">
        <v>1370</v>
      </c>
    </row>
    <row r="721" spans="1:2">
      <c r="A721" s="171" t="s">
        <v>671</v>
      </c>
      <c r="B721" s="86">
        <v>942</v>
      </c>
    </row>
    <row r="722" spans="1:2">
      <c r="A722" s="171" t="s">
        <v>672</v>
      </c>
      <c r="B722" s="86">
        <v>1701</v>
      </c>
    </row>
    <row r="723" spans="1:2">
      <c r="A723" s="171" t="s">
        <v>673</v>
      </c>
      <c r="B723" s="86">
        <v>1</v>
      </c>
    </row>
    <row r="724" spans="1:2">
      <c r="A724" s="173" t="s">
        <v>674</v>
      </c>
      <c r="B724" s="86">
        <f>SUM(B725:B727)</f>
        <v>13</v>
      </c>
    </row>
    <row r="725" spans="1:2">
      <c r="A725" s="171" t="s">
        <v>675</v>
      </c>
      <c r="B725" s="86">
        <v>0</v>
      </c>
    </row>
    <row r="726" spans="1:2">
      <c r="A726" s="171" t="s">
        <v>676</v>
      </c>
      <c r="B726" s="86">
        <v>13</v>
      </c>
    </row>
    <row r="727" spans="1:2">
      <c r="A727" s="171" t="s">
        <v>677</v>
      </c>
      <c r="B727" s="86">
        <v>0</v>
      </c>
    </row>
    <row r="728" spans="1:2">
      <c r="A728" s="173" t="s">
        <v>678</v>
      </c>
      <c r="B728" s="86">
        <f>SUM(B729:B731)</f>
        <v>2550</v>
      </c>
    </row>
    <row r="729" spans="1:2">
      <c r="A729" s="171" t="s">
        <v>679</v>
      </c>
      <c r="B729" s="86">
        <v>2550</v>
      </c>
    </row>
    <row r="730" spans="1:2">
      <c r="A730" s="171" t="s">
        <v>680</v>
      </c>
      <c r="B730" s="86">
        <v>0</v>
      </c>
    </row>
    <row r="731" spans="1:2">
      <c r="A731" s="171" t="s">
        <v>681</v>
      </c>
      <c r="B731" s="86">
        <v>0</v>
      </c>
    </row>
    <row r="732" spans="1:2">
      <c r="A732" s="173" t="s">
        <v>682</v>
      </c>
      <c r="B732" s="86">
        <f>SUM(B733:B734)</f>
        <v>51</v>
      </c>
    </row>
    <row r="733" spans="1:2">
      <c r="A733" s="171" t="s">
        <v>683</v>
      </c>
      <c r="B733" s="86">
        <v>51</v>
      </c>
    </row>
    <row r="734" spans="1:2">
      <c r="A734" s="171" t="s">
        <v>684</v>
      </c>
      <c r="B734" s="86">
        <v>0</v>
      </c>
    </row>
    <row r="735" spans="1:2">
      <c r="A735" s="173" t="s">
        <v>685</v>
      </c>
      <c r="B735" s="86">
        <f>SUM(B736:B743)</f>
        <v>410</v>
      </c>
    </row>
    <row r="736" spans="1:2">
      <c r="A736" s="171" t="s">
        <v>151</v>
      </c>
      <c r="B736" s="86">
        <v>338</v>
      </c>
    </row>
    <row r="737" spans="1:2">
      <c r="A737" s="171" t="s">
        <v>152</v>
      </c>
      <c r="B737" s="86">
        <v>45</v>
      </c>
    </row>
    <row r="738" spans="1:2">
      <c r="A738" s="171" t="s">
        <v>153</v>
      </c>
      <c r="B738" s="86">
        <v>0</v>
      </c>
    </row>
    <row r="739" spans="1:2">
      <c r="A739" s="171" t="s">
        <v>192</v>
      </c>
      <c r="B739" s="86">
        <v>0</v>
      </c>
    </row>
    <row r="740" spans="1:2">
      <c r="A740" s="171" t="s">
        <v>686</v>
      </c>
      <c r="B740" s="86">
        <v>0</v>
      </c>
    </row>
    <row r="741" spans="1:2">
      <c r="A741" s="171" t="s">
        <v>687</v>
      </c>
      <c r="B741" s="86">
        <v>0</v>
      </c>
    </row>
    <row r="742" spans="1:2">
      <c r="A742" s="171" t="s">
        <v>160</v>
      </c>
      <c r="B742" s="86">
        <v>0</v>
      </c>
    </row>
    <row r="743" spans="1:2">
      <c r="A743" s="171" t="s">
        <v>688</v>
      </c>
      <c r="B743" s="86">
        <v>27</v>
      </c>
    </row>
    <row r="744" spans="1:2">
      <c r="A744" s="173" t="s">
        <v>689</v>
      </c>
      <c r="B744" s="86">
        <f>B745</f>
        <v>0</v>
      </c>
    </row>
    <row r="745" spans="1:2">
      <c r="A745" s="171" t="s">
        <v>690</v>
      </c>
      <c r="B745" s="86">
        <v>0</v>
      </c>
    </row>
    <row r="746" spans="1:2">
      <c r="A746" s="173" t="s">
        <v>691</v>
      </c>
      <c r="B746" s="86">
        <f>B747</f>
        <v>373</v>
      </c>
    </row>
    <row r="747" spans="1:2">
      <c r="A747" s="171" t="s">
        <v>692</v>
      </c>
      <c r="B747" s="86">
        <v>373</v>
      </c>
    </row>
    <row r="748" spans="1:2">
      <c r="A748" s="173" t="s">
        <v>693</v>
      </c>
      <c r="B748" s="86">
        <f>SUM(B749,B759,B763,B772,B779,B786,B792,B795,B798,B800,B802,B808,B810,B812,B823)</f>
        <v>1994</v>
      </c>
    </row>
    <row r="749" spans="1:2">
      <c r="A749" s="173" t="s">
        <v>694</v>
      </c>
      <c r="B749" s="86">
        <f>SUM(B750:B758)</f>
        <v>10</v>
      </c>
    </row>
    <row r="750" spans="1:2">
      <c r="A750" s="171" t="s">
        <v>151</v>
      </c>
      <c r="B750" s="86">
        <v>10</v>
      </c>
    </row>
    <row r="751" spans="1:2">
      <c r="A751" s="171" t="s">
        <v>152</v>
      </c>
      <c r="B751" s="86">
        <v>0</v>
      </c>
    </row>
    <row r="752" spans="1:2">
      <c r="A752" s="171" t="s">
        <v>153</v>
      </c>
      <c r="B752" s="86">
        <v>0</v>
      </c>
    </row>
    <row r="753" spans="1:2">
      <c r="A753" s="171" t="s">
        <v>695</v>
      </c>
      <c r="B753" s="86">
        <v>0</v>
      </c>
    </row>
    <row r="754" spans="1:2">
      <c r="A754" s="171" t="s">
        <v>696</v>
      </c>
      <c r="B754" s="86">
        <v>0</v>
      </c>
    </row>
    <row r="755" spans="1:2">
      <c r="A755" s="171" t="s">
        <v>697</v>
      </c>
      <c r="B755" s="86">
        <v>0</v>
      </c>
    </row>
    <row r="756" spans="1:2">
      <c r="A756" s="171" t="s">
        <v>698</v>
      </c>
      <c r="B756" s="86">
        <v>0</v>
      </c>
    </row>
    <row r="757" spans="1:2">
      <c r="A757" s="171" t="s">
        <v>699</v>
      </c>
      <c r="B757" s="86">
        <v>0</v>
      </c>
    </row>
    <row r="758" spans="1:2">
      <c r="A758" s="171" t="s">
        <v>700</v>
      </c>
      <c r="B758" s="86">
        <v>0</v>
      </c>
    </row>
    <row r="759" spans="1:2">
      <c r="A759" s="173" t="s">
        <v>701</v>
      </c>
      <c r="B759" s="86">
        <f>SUM(B760:B762)</f>
        <v>0</v>
      </c>
    </row>
    <row r="760" spans="1:2">
      <c r="A760" s="171" t="s">
        <v>702</v>
      </c>
      <c r="B760" s="86">
        <v>0</v>
      </c>
    </row>
    <row r="761" spans="1:2">
      <c r="A761" s="171" t="s">
        <v>703</v>
      </c>
      <c r="B761" s="86">
        <v>0</v>
      </c>
    </row>
    <row r="762" spans="1:2">
      <c r="A762" s="171" t="s">
        <v>704</v>
      </c>
      <c r="B762" s="86">
        <v>0</v>
      </c>
    </row>
    <row r="763" spans="1:2">
      <c r="A763" s="173" t="s">
        <v>705</v>
      </c>
      <c r="B763" s="86">
        <f>SUM(B764:B771)</f>
        <v>68</v>
      </c>
    </row>
    <row r="764" spans="1:2">
      <c r="A764" s="171" t="s">
        <v>706</v>
      </c>
      <c r="B764" s="86">
        <v>18</v>
      </c>
    </row>
    <row r="765" spans="1:2">
      <c r="A765" s="171" t="s">
        <v>707</v>
      </c>
      <c r="B765" s="86">
        <v>0</v>
      </c>
    </row>
    <row r="766" spans="1:2">
      <c r="A766" s="171" t="s">
        <v>708</v>
      </c>
      <c r="B766" s="86">
        <v>0</v>
      </c>
    </row>
    <row r="767" spans="1:2">
      <c r="A767" s="171" t="s">
        <v>709</v>
      </c>
      <c r="B767" s="86">
        <v>50</v>
      </c>
    </row>
    <row r="768" spans="1:2">
      <c r="A768" s="171" t="s">
        <v>710</v>
      </c>
      <c r="B768" s="86">
        <v>0</v>
      </c>
    </row>
    <row r="769" spans="1:2">
      <c r="A769" s="171" t="s">
        <v>711</v>
      </c>
      <c r="B769" s="86">
        <v>0</v>
      </c>
    </row>
    <row r="770" spans="1:2">
      <c r="A770" s="171" t="s">
        <v>712</v>
      </c>
      <c r="B770" s="86">
        <v>0</v>
      </c>
    </row>
    <row r="771" spans="1:2">
      <c r="A771" s="171" t="s">
        <v>713</v>
      </c>
      <c r="B771" s="86">
        <v>0</v>
      </c>
    </row>
    <row r="772" spans="1:2">
      <c r="A772" s="173" t="s">
        <v>714</v>
      </c>
      <c r="B772" s="86">
        <f>SUM(B773:B778)</f>
        <v>1589</v>
      </c>
    </row>
    <row r="773" spans="1:2">
      <c r="A773" s="171" t="s">
        <v>715</v>
      </c>
      <c r="B773" s="86">
        <v>1589</v>
      </c>
    </row>
    <row r="774" spans="1:2">
      <c r="A774" s="171" t="s">
        <v>716</v>
      </c>
      <c r="B774" s="86">
        <v>0</v>
      </c>
    </row>
    <row r="775" spans="1:2">
      <c r="A775" s="171" t="s">
        <v>717</v>
      </c>
      <c r="B775" s="86">
        <v>0</v>
      </c>
    </row>
    <row r="776" spans="1:2">
      <c r="A776" s="171" t="s">
        <v>718</v>
      </c>
      <c r="B776" s="86">
        <v>0</v>
      </c>
    </row>
    <row r="777" spans="1:2">
      <c r="A777" s="171" t="s">
        <v>719</v>
      </c>
      <c r="B777" s="86">
        <v>0</v>
      </c>
    </row>
    <row r="778" spans="1:2">
      <c r="A778" s="171" t="s">
        <v>720</v>
      </c>
      <c r="B778" s="86">
        <v>0</v>
      </c>
    </row>
    <row r="779" spans="1:2">
      <c r="A779" s="173" t="s">
        <v>721</v>
      </c>
      <c r="B779" s="86">
        <f>SUM(B780:B785)</f>
        <v>175</v>
      </c>
    </row>
    <row r="780" spans="1:2">
      <c r="A780" s="171" t="s">
        <v>722</v>
      </c>
      <c r="B780" s="86">
        <v>46</v>
      </c>
    </row>
    <row r="781" spans="1:2">
      <c r="A781" s="171" t="s">
        <v>723</v>
      </c>
      <c r="B781" s="86">
        <v>0</v>
      </c>
    </row>
    <row r="782" spans="1:2">
      <c r="A782" s="171" t="s">
        <v>724</v>
      </c>
      <c r="B782" s="86">
        <v>0</v>
      </c>
    </row>
    <row r="783" spans="1:2">
      <c r="A783" s="171" t="s">
        <v>725</v>
      </c>
      <c r="B783" s="86">
        <v>0</v>
      </c>
    </row>
    <row r="784" spans="1:2">
      <c r="A784" s="171" t="s">
        <v>726</v>
      </c>
      <c r="B784" s="86">
        <v>129</v>
      </c>
    </row>
    <row r="785" spans="1:2">
      <c r="A785" s="171" t="s">
        <v>727</v>
      </c>
      <c r="B785" s="86">
        <v>0</v>
      </c>
    </row>
    <row r="786" spans="1:2">
      <c r="A786" s="173" t="s">
        <v>728</v>
      </c>
      <c r="B786" s="86">
        <f>SUM(B787:B791)</f>
        <v>0</v>
      </c>
    </row>
    <row r="787" spans="1:2">
      <c r="A787" s="171" t="s">
        <v>729</v>
      </c>
      <c r="B787" s="86">
        <v>0</v>
      </c>
    </row>
    <row r="788" spans="1:2">
      <c r="A788" s="171" t="s">
        <v>730</v>
      </c>
      <c r="B788" s="86">
        <v>0</v>
      </c>
    </row>
    <row r="789" spans="1:2">
      <c r="A789" s="171" t="s">
        <v>731</v>
      </c>
      <c r="B789" s="86">
        <v>0</v>
      </c>
    </row>
    <row r="790" spans="1:2">
      <c r="A790" s="171" t="s">
        <v>732</v>
      </c>
      <c r="B790" s="86">
        <v>0</v>
      </c>
    </row>
    <row r="791" spans="1:2">
      <c r="A791" s="171" t="s">
        <v>733</v>
      </c>
      <c r="B791" s="86">
        <v>0</v>
      </c>
    </row>
    <row r="792" spans="1:2">
      <c r="A792" s="173" t="s">
        <v>734</v>
      </c>
      <c r="B792" s="86">
        <f>SUM(B793:B794)</f>
        <v>0</v>
      </c>
    </row>
    <row r="793" spans="1:2">
      <c r="A793" s="171" t="s">
        <v>735</v>
      </c>
      <c r="B793" s="86">
        <v>0</v>
      </c>
    </row>
    <row r="794" spans="1:2">
      <c r="A794" s="171" t="s">
        <v>736</v>
      </c>
      <c r="B794" s="86">
        <v>0</v>
      </c>
    </row>
    <row r="795" spans="1:2">
      <c r="A795" s="173" t="s">
        <v>737</v>
      </c>
      <c r="B795" s="86">
        <f>SUM(B796:B797)</f>
        <v>0</v>
      </c>
    </row>
    <row r="796" spans="1:2">
      <c r="A796" s="171" t="s">
        <v>738</v>
      </c>
      <c r="B796" s="86">
        <v>0</v>
      </c>
    </row>
    <row r="797" spans="1:2">
      <c r="A797" s="171" t="s">
        <v>739</v>
      </c>
      <c r="B797" s="86">
        <v>0</v>
      </c>
    </row>
    <row r="798" spans="1:2">
      <c r="A798" s="173" t="s">
        <v>740</v>
      </c>
      <c r="B798" s="86">
        <f>B799</f>
        <v>0</v>
      </c>
    </row>
    <row r="799" spans="1:2">
      <c r="A799" s="171" t="s">
        <v>741</v>
      </c>
      <c r="B799" s="86">
        <v>0</v>
      </c>
    </row>
    <row r="800" spans="1:2">
      <c r="A800" s="173" t="s">
        <v>742</v>
      </c>
      <c r="B800" s="86">
        <f>B801</f>
        <v>39</v>
      </c>
    </row>
    <row r="801" spans="1:2">
      <c r="A801" s="171" t="s">
        <v>743</v>
      </c>
      <c r="B801" s="86">
        <v>39</v>
      </c>
    </row>
    <row r="802" spans="1:2">
      <c r="A802" s="173" t="s">
        <v>744</v>
      </c>
      <c r="B802" s="86">
        <f>SUM(B803:B807)</f>
        <v>0</v>
      </c>
    </row>
    <row r="803" spans="1:2">
      <c r="A803" s="171" t="s">
        <v>745</v>
      </c>
      <c r="B803" s="86">
        <v>0</v>
      </c>
    </row>
    <row r="804" spans="1:2">
      <c r="A804" s="171" t="s">
        <v>746</v>
      </c>
      <c r="B804" s="86">
        <v>0</v>
      </c>
    </row>
    <row r="805" spans="1:2">
      <c r="A805" s="171" t="s">
        <v>747</v>
      </c>
      <c r="B805" s="86">
        <v>0</v>
      </c>
    </row>
    <row r="806" spans="1:2">
      <c r="A806" s="171" t="s">
        <v>748</v>
      </c>
      <c r="B806" s="86">
        <v>0</v>
      </c>
    </row>
    <row r="807" spans="1:2">
      <c r="A807" s="171" t="s">
        <v>749</v>
      </c>
      <c r="B807" s="86">
        <v>0</v>
      </c>
    </row>
    <row r="808" spans="1:2">
      <c r="A808" s="173" t="s">
        <v>750</v>
      </c>
      <c r="B808" s="86">
        <f>B809</f>
        <v>0</v>
      </c>
    </row>
    <row r="809" spans="1:2">
      <c r="A809" s="171" t="s">
        <v>751</v>
      </c>
      <c r="B809" s="86">
        <v>0</v>
      </c>
    </row>
    <row r="810" spans="1:2">
      <c r="A810" s="173" t="s">
        <v>752</v>
      </c>
      <c r="B810" s="86">
        <f>B811</f>
        <v>0</v>
      </c>
    </row>
    <row r="811" spans="1:2">
      <c r="A811" s="171" t="s">
        <v>753</v>
      </c>
      <c r="B811" s="86">
        <v>0</v>
      </c>
    </row>
    <row r="812" spans="1:2">
      <c r="A812" s="173" t="s">
        <v>754</v>
      </c>
      <c r="B812" s="86">
        <f>SUM(B813:B822)</f>
        <v>0</v>
      </c>
    </row>
    <row r="813" spans="1:2">
      <c r="A813" s="171" t="s">
        <v>151</v>
      </c>
      <c r="B813" s="86">
        <v>0</v>
      </c>
    </row>
    <row r="814" spans="1:2">
      <c r="A814" s="171" t="s">
        <v>152</v>
      </c>
      <c r="B814" s="86">
        <v>0</v>
      </c>
    </row>
    <row r="815" spans="1:2">
      <c r="A815" s="171" t="s">
        <v>153</v>
      </c>
      <c r="B815" s="86">
        <v>0</v>
      </c>
    </row>
    <row r="816" spans="1:2">
      <c r="A816" s="171" t="s">
        <v>755</v>
      </c>
      <c r="B816" s="86">
        <v>0</v>
      </c>
    </row>
    <row r="817" spans="1:2">
      <c r="A817" s="171" t="s">
        <v>756</v>
      </c>
      <c r="B817" s="86">
        <v>0</v>
      </c>
    </row>
    <row r="818" spans="1:2">
      <c r="A818" s="171" t="s">
        <v>757</v>
      </c>
      <c r="B818" s="86">
        <v>0</v>
      </c>
    </row>
    <row r="819" spans="1:2">
      <c r="A819" s="171" t="s">
        <v>192</v>
      </c>
      <c r="B819" s="86">
        <v>0</v>
      </c>
    </row>
    <row r="820" spans="1:2">
      <c r="A820" s="171" t="s">
        <v>758</v>
      </c>
      <c r="B820" s="86">
        <v>0</v>
      </c>
    </row>
    <row r="821" spans="1:2">
      <c r="A821" s="171" t="s">
        <v>160</v>
      </c>
      <c r="B821" s="86">
        <v>0</v>
      </c>
    </row>
    <row r="822" spans="1:2">
      <c r="A822" s="171" t="s">
        <v>759</v>
      </c>
      <c r="B822" s="86">
        <v>0</v>
      </c>
    </row>
    <row r="823" spans="1:2">
      <c r="A823" s="173" t="s">
        <v>760</v>
      </c>
      <c r="B823" s="86">
        <f>B824</f>
        <v>113</v>
      </c>
    </row>
    <row r="824" spans="1:2">
      <c r="A824" s="171" t="s">
        <v>761</v>
      </c>
      <c r="B824" s="86">
        <v>113</v>
      </c>
    </row>
    <row r="825" spans="1:2">
      <c r="A825" s="173" t="s">
        <v>762</v>
      </c>
      <c r="B825" s="86">
        <f>SUM(B826,B837,B839,B842,B844,B846)</f>
        <v>11495</v>
      </c>
    </row>
    <row r="826" spans="1:2">
      <c r="A826" s="173" t="s">
        <v>763</v>
      </c>
      <c r="B826" s="86">
        <f>SUM(B827:B836)</f>
        <v>989</v>
      </c>
    </row>
    <row r="827" spans="1:2">
      <c r="A827" s="171" t="s">
        <v>151</v>
      </c>
      <c r="B827" s="86">
        <v>765</v>
      </c>
    </row>
    <row r="828" spans="1:2">
      <c r="A828" s="171" t="s">
        <v>152</v>
      </c>
      <c r="B828" s="86">
        <v>2</v>
      </c>
    </row>
    <row r="829" spans="1:2">
      <c r="A829" s="171" t="s">
        <v>153</v>
      </c>
      <c r="B829" s="86">
        <v>0</v>
      </c>
    </row>
    <row r="830" spans="1:2">
      <c r="A830" s="171" t="s">
        <v>764</v>
      </c>
      <c r="B830" s="86">
        <v>42</v>
      </c>
    </row>
    <row r="831" spans="1:2">
      <c r="A831" s="171" t="s">
        <v>765</v>
      </c>
      <c r="B831" s="86">
        <v>0</v>
      </c>
    </row>
    <row r="832" spans="1:2">
      <c r="A832" s="171" t="s">
        <v>766</v>
      </c>
      <c r="B832" s="86">
        <v>0</v>
      </c>
    </row>
    <row r="833" spans="1:2">
      <c r="A833" s="171" t="s">
        <v>767</v>
      </c>
      <c r="B833" s="86">
        <v>0</v>
      </c>
    </row>
    <row r="834" spans="1:2">
      <c r="A834" s="171" t="s">
        <v>768</v>
      </c>
      <c r="B834" s="86">
        <v>0</v>
      </c>
    </row>
    <row r="835" spans="1:2">
      <c r="A835" s="171" t="s">
        <v>769</v>
      </c>
      <c r="B835" s="86">
        <v>0</v>
      </c>
    </row>
    <row r="836" spans="1:2">
      <c r="A836" s="171" t="s">
        <v>770</v>
      </c>
      <c r="B836" s="86">
        <v>180</v>
      </c>
    </row>
    <row r="837" spans="1:2">
      <c r="A837" s="173" t="s">
        <v>771</v>
      </c>
      <c r="B837" s="86">
        <f>B838</f>
        <v>0</v>
      </c>
    </row>
    <row r="838" spans="1:2">
      <c r="A838" s="171" t="s">
        <v>772</v>
      </c>
      <c r="B838" s="86">
        <v>0</v>
      </c>
    </row>
    <row r="839" spans="1:2">
      <c r="A839" s="173" t="s">
        <v>773</v>
      </c>
      <c r="B839" s="86">
        <f>SUM(B840:B841)</f>
        <v>6660</v>
      </c>
    </row>
    <row r="840" spans="1:2">
      <c r="A840" s="171" t="s">
        <v>774</v>
      </c>
      <c r="B840" s="86">
        <v>5851</v>
      </c>
    </row>
    <row r="841" spans="1:2">
      <c r="A841" s="171" t="s">
        <v>775</v>
      </c>
      <c r="B841" s="86">
        <v>809</v>
      </c>
    </row>
    <row r="842" spans="1:2">
      <c r="A842" s="173" t="s">
        <v>776</v>
      </c>
      <c r="B842" s="86">
        <f t="shared" ref="B842:B846" si="0">B843</f>
        <v>1829</v>
      </c>
    </row>
    <row r="843" spans="1:2">
      <c r="A843" s="171" t="s">
        <v>777</v>
      </c>
      <c r="B843" s="86">
        <v>1829</v>
      </c>
    </row>
    <row r="844" spans="1:2">
      <c r="A844" s="173" t="s">
        <v>778</v>
      </c>
      <c r="B844" s="86">
        <f t="shared" si="0"/>
        <v>47</v>
      </c>
    </row>
    <row r="845" spans="1:2">
      <c r="A845" s="171" t="s">
        <v>779</v>
      </c>
      <c r="B845" s="86">
        <v>47</v>
      </c>
    </row>
    <row r="846" spans="1:2">
      <c r="A846" s="173" t="s">
        <v>780</v>
      </c>
      <c r="B846" s="86">
        <f t="shared" si="0"/>
        <v>1970</v>
      </c>
    </row>
    <row r="847" spans="1:2">
      <c r="A847" s="171" t="s">
        <v>781</v>
      </c>
      <c r="B847" s="86">
        <v>1970</v>
      </c>
    </row>
    <row r="848" spans="1:2">
      <c r="A848" s="173" t="s">
        <v>782</v>
      </c>
      <c r="B848" s="86">
        <f>SUM(B849,B875,B897,B925,B936,B943,B949,B952)</f>
        <v>118744</v>
      </c>
    </row>
    <row r="849" spans="1:2">
      <c r="A849" s="173" t="s">
        <v>783</v>
      </c>
      <c r="B849" s="86">
        <f>SUM(B850:B874)</f>
        <v>15589</v>
      </c>
    </row>
    <row r="850" spans="1:2">
      <c r="A850" s="171" t="s">
        <v>151</v>
      </c>
      <c r="B850" s="86">
        <v>1102</v>
      </c>
    </row>
    <row r="851" spans="1:2">
      <c r="A851" s="171" t="s">
        <v>152</v>
      </c>
      <c r="B851" s="86">
        <v>0</v>
      </c>
    </row>
    <row r="852" spans="1:2">
      <c r="A852" s="171" t="s">
        <v>153</v>
      </c>
      <c r="B852" s="86">
        <v>0</v>
      </c>
    </row>
    <row r="853" spans="1:2">
      <c r="A853" s="171" t="s">
        <v>160</v>
      </c>
      <c r="B853" s="86">
        <v>2218</v>
      </c>
    </row>
    <row r="854" spans="1:2">
      <c r="A854" s="171" t="s">
        <v>784</v>
      </c>
      <c r="B854" s="86">
        <v>0</v>
      </c>
    </row>
    <row r="855" spans="1:2">
      <c r="A855" s="171" t="s">
        <v>785</v>
      </c>
      <c r="B855" s="86">
        <v>664</v>
      </c>
    </row>
    <row r="856" spans="1:2">
      <c r="A856" s="171" t="s">
        <v>786</v>
      </c>
      <c r="B856" s="86">
        <v>102</v>
      </c>
    </row>
    <row r="857" spans="1:2">
      <c r="A857" s="171" t="s">
        <v>787</v>
      </c>
      <c r="B857" s="86">
        <v>29</v>
      </c>
    </row>
    <row r="858" spans="1:2">
      <c r="A858" s="171" t="s">
        <v>788</v>
      </c>
      <c r="B858" s="86">
        <v>27</v>
      </c>
    </row>
    <row r="859" spans="1:2">
      <c r="A859" s="171" t="s">
        <v>789</v>
      </c>
      <c r="B859" s="86">
        <v>2</v>
      </c>
    </row>
    <row r="860" spans="1:2">
      <c r="A860" s="171" t="s">
        <v>790</v>
      </c>
      <c r="B860" s="86">
        <v>0</v>
      </c>
    </row>
    <row r="861" spans="1:2">
      <c r="A861" s="171" t="s">
        <v>791</v>
      </c>
      <c r="B861" s="86">
        <v>0</v>
      </c>
    </row>
    <row r="862" spans="1:2">
      <c r="A862" s="171" t="s">
        <v>792</v>
      </c>
      <c r="B862" s="86">
        <v>0</v>
      </c>
    </row>
    <row r="863" spans="1:2">
      <c r="A863" s="171" t="s">
        <v>793</v>
      </c>
      <c r="B863" s="86">
        <v>0</v>
      </c>
    </row>
    <row r="864" spans="1:2">
      <c r="A864" s="171" t="s">
        <v>794</v>
      </c>
      <c r="B864" s="86">
        <v>0</v>
      </c>
    </row>
    <row r="865" spans="1:2">
      <c r="A865" s="171" t="s">
        <v>795</v>
      </c>
      <c r="B865" s="86">
        <v>2019</v>
      </c>
    </row>
    <row r="866" spans="1:2">
      <c r="A866" s="171" t="s">
        <v>796</v>
      </c>
      <c r="B866" s="86">
        <v>0</v>
      </c>
    </row>
    <row r="867" spans="1:2">
      <c r="A867" s="171" t="s">
        <v>797</v>
      </c>
      <c r="B867" s="86">
        <v>0</v>
      </c>
    </row>
    <row r="868" spans="1:2">
      <c r="A868" s="171" t="s">
        <v>798</v>
      </c>
      <c r="B868" s="86">
        <v>731</v>
      </c>
    </row>
    <row r="869" spans="1:2">
      <c r="A869" s="171" t="s">
        <v>799</v>
      </c>
      <c r="B869" s="86">
        <v>82</v>
      </c>
    </row>
    <row r="870" spans="1:2">
      <c r="A870" s="171" t="s">
        <v>800</v>
      </c>
      <c r="B870" s="86">
        <v>101</v>
      </c>
    </row>
    <row r="871" spans="1:2">
      <c r="A871" s="171" t="s">
        <v>801</v>
      </c>
      <c r="B871" s="86">
        <v>1</v>
      </c>
    </row>
    <row r="872" spans="1:2">
      <c r="A872" s="171" t="s">
        <v>802</v>
      </c>
      <c r="B872" s="86">
        <v>0</v>
      </c>
    </row>
    <row r="873" spans="1:2">
      <c r="A873" s="171" t="s">
        <v>803</v>
      </c>
      <c r="B873" s="86">
        <v>2618</v>
      </c>
    </row>
    <row r="874" spans="1:2">
      <c r="A874" s="171" t="s">
        <v>804</v>
      </c>
      <c r="B874" s="86">
        <v>5893</v>
      </c>
    </row>
    <row r="875" spans="1:2">
      <c r="A875" s="173" t="s">
        <v>805</v>
      </c>
      <c r="B875" s="86">
        <f>SUM(B876:B896)</f>
        <v>7314</v>
      </c>
    </row>
    <row r="876" spans="1:2">
      <c r="A876" s="171" t="s">
        <v>151</v>
      </c>
      <c r="B876" s="86">
        <v>222</v>
      </c>
    </row>
    <row r="877" spans="1:2">
      <c r="A877" s="171" t="s">
        <v>152</v>
      </c>
      <c r="B877" s="86">
        <v>0</v>
      </c>
    </row>
    <row r="878" spans="1:2">
      <c r="A878" s="171" t="s">
        <v>153</v>
      </c>
      <c r="B878" s="86">
        <v>0</v>
      </c>
    </row>
    <row r="879" spans="1:2">
      <c r="A879" s="171" t="s">
        <v>806</v>
      </c>
      <c r="B879" s="86">
        <v>4888</v>
      </c>
    </row>
    <row r="880" spans="1:2">
      <c r="A880" s="171" t="s">
        <v>807</v>
      </c>
      <c r="B880" s="86">
        <v>643</v>
      </c>
    </row>
    <row r="881" spans="1:2">
      <c r="A881" s="171" t="s">
        <v>808</v>
      </c>
      <c r="B881" s="86">
        <v>0</v>
      </c>
    </row>
    <row r="882" spans="1:2">
      <c r="A882" s="171" t="s">
        <v>809</v>
      </c>
      <c r="B882" s="86">
        <v>0</v>
      </c>
    </row>
    <row r="883" spans="1:2">
      <c r="A883" s="171" t="s">
        <v>810</v>
      </c>
      <c r="B883" s="86">
        <v>337</v>
      </c>
    </row>
    <row r="884" spans="1:2">
      <c r="A884" s="171" t="s">
        <v>811</v>
      </c>
      <c r="B884" s="86">
        <v>0</v>
      </c>
    </row>
    <row r="885" spans="1:2">
      <c r="A885" s="171" t="s">
        <v>812</v>
      </c>
      <c r="B885" s="86">
        <v>0</v>
      </c>
    </row>
    <row r="886" spans="1:2">
      <c r="A886" s="171" t="s">
        <v>813</v>
      </c>
      <c r="B886" s="86">
        <v>0</v>
      </c>
    </row>
    <row r="887" spans="1:2">
      <c r="A887" s="171" t="s">
        <v>814</v>
      </c>
      <c r="B887" s="86">
        <v>0</v>
      </c>
    </row>
    <row r="888" spans="1:2">
      <c r="A888" s="171" t="s">
        <v>815</v>
      </c>
      <c r="B888" s="86">
        <v>0</v>
      </c>
    </row>
    <row r="889" spans="1:2">
      <c r="A889" s="171" t="s">
        <v>816</v>
      </c>
      <c r="B889" s="86">
        <v>0</v>
      </c>
    </row>
    <row r="890" spans="1:2">
      <c r="A890" s="171" t="s">
        <v>817</v>
      </c>
      <c r="B890" s="86">
        <v>0</v>
      </c>
    </row>
    <row r="891" spans="1:2">
      <c r="A891" s="171" t="s">
        <v>818</v>
      </c>
      <c r="B891" s="86">
        <v>20</v>
      </c>
    </row>
    <row r="892" spans="1:2">
      <c r="A892" s="171" t="s">
        <v>819</v>
      </c>
      <c r="B892" s="86">
        <v>0</v>
      </c>
    </row>
    <row r="893" spans="1:2">
      <c r="A893" s="171" t="s">
        <v>820</v>
      </c>
      <c r="B893" s="86">
        <v>1</v>
      </c>
    </row>
    <row r="894" spans="1:2">
      <c r="A894" s="171" t="s">
        <v>821</v>
      </c>
      <c r="B894" s="86">
        <v>0</v>
      </c>
    </row>
    <row r="895" spans="1:2">
      <c r="A895" s="171" t="s">
        <v>790</v>
      </c>
      <c r="B895" s="86">
        <v>0</v>
      </c>
    </row>
    <row r="896" spans="1:2">
      <c r="A896" s="171" t="s">
        <v>822</v>
      </c>
      <c r="B896" s="86">
        <v>1203</v>
      </c>
    </row>
    <row r="897" spans="1:2">
      <c r="A897" s="173" t="s">
        <v>823</v>
      </c>
      <c r="B897" s="86">
        <f>SUM(B898:B924)</f>
        <v>3868</v>
      </c>
    </row>
    <row r="898" spans="1:2">
      <c r="A898" s="171" t="s">
        <v>151</v>
      </c>
      <c r="B898" s="86">
        <v>347</v>
      </c>
    </row>
    <row r="899" spans="1:2">
      <c r="A899" s="171" t="s">
        <v>152</v>
      </c>
      <c r="B899" s="86">
        <v>0</v>
      </c>
    </row>
    <row r="900" spans="1:2">
      <c r="A900" s="171" t="s">
        <v>153</v>
      </c>
      <c r="B900" s="86">
        <v>0</v>
      </c>
    </row>
    <row r="901" spans="1:2">
      <c r="A901" s="171" t="s">
        <v>824</v>
      </c>
      <c r="B901" s="86">
        <v>0</v>
      </c>
    </row>
    <row r="902" spans="1:2">
      <c r="A902" s="171" t="s">
        <v>825</v>
      </c>
      <c r="B902" s="86">
        <v>871</v>
      </c>
    </row>
    <row r="903" spans="1:2">
      <c r="A903" s="171" t="s">
        <v>826</v>
      </c>
      <c r="B903" s="86">
        <v>76</v>
      </c>
    </row>
    <row r="904" spans="1:2">
      <c r="A904" s="171" t="s">
        <v>827</v>
      </c>
      <c r="B904" s="86">
        <v>0</v>
      </c>
    </row>
    <row r="905" spans="1:2">
      <c r="A905" s="171" t="s">
        <v>828</v>
      </c>
      <c r="B905" s="86">
        <v>0</v>
      </c>
    </row>
    <row r="906" spans="1:2">
      <c r="A906" s="171" t="s">
        <v>829</v>
      </c>
      <c r="B906" s="86">
        <v>21</v>
      </c>
    </row>
    <row r="907" spans="1:2">
      <c r="A907" s="171" t="s">
        <v>830</v>
      </c>
      <c r="B907" s="86">
        <v>454</v>
      </c>
    </row>
    <row r="908" spans="1:2">
      <c r="A908" s="171" t="s">
        <v>831</v>
      </c>
      <c r="B908" s="86">
        <v>29</v>
      </c>
    </row>
    <row r="909" spans="1:2">
      <c r="A909" s="171" t="s">
        <v>832</v>
      </c>
      <c r="B909" s="86">
        <v>0</v>
      </c>
    </row>
    <row r="910" spans="1:2">
      <c r="A910" s="171" t="s">
        <v>833</v>
      </c>
      <c r="B910" s="86">
        <v>0</v>
      </c>
    </row>
    <row r="911" spans="1:2">
      <c r="A911" s="171" t="s">
        <v>834</v>
      </c>
      <c r="B911" s="86">
        <v>159</v>
      </c>
    </row>
    <row r="912" spans="1:2">
      <c r="A912" s="171" t="s">
        <v>835</v>
      </c>
      <c r="B912" s="86">
        <v>45</v>
      </c>
    </row>
    <row r="913" spans="1:2">
      <c r="A913" s="171" t="s">
        <v>836</v>
      </c>
      <c r="B913" s="86">
        <v>0</v>
      </c>
    </row>
    <row r="914" spans="1:2">
      <c r="A914" s="171" t="s">
        <v>837</v>
      </c>
      <c r="B914" s="86">
        <v>118</v>
      </c>
    </row>
    <row r="915" spans="1:2">
      <c r="A915" s="171" t="s">
        <v>838</v>
      </c>
      <c r="B915" s="86">
        <v>0</v>
      </c>
    </row>
    <row r="916" spans="1:2">
      <c r="A916" s="171" t="s">
        <v>839</v>
      </c>
      <c r="B916" s="86">
        <v>11</v>
      </c>
    </row>
    <row r="917" spans="1:2">
      <c r="A917" s="171" t="s">
        <v>840</v>
      </c>
      <c r="B917" s="86">
        <v>424</v>
      </c>
    </row>
    <row r="918" spans="1:2">
      <c r="A918" s="171" t="s">
        <v>841</v>
      </c>
      <c r="B918" s="86">
        <v>0</v>
      </c>
    </row>
    <row r="919" spans="1:2">
      <c r="A919" s="171" t="s">
        <v>817</v>
      </c>
      <c r="B919" s="86">
        <v>0</v>
      </c>
    </row>
    <row r="920" spans="1:2">
      <c r="A920" s="171" t="s">
        <v>842</v>
      </c>
      <c r="B920" s="86">
        <v>11</v>
      </c>
    </row>
    <row r="921" spans="1:2">
      <c r="A921" s="171" t="s">
        <v>843</v>
      </c>
      <c r="B921" s="86">
        <v>509</v>
      </c>
    </row>
    <row r="922" spans="1:2">
      <c r="A922" s="171" t="s">
        <v>844</v>
      </c>
      <c r="B922" s="86">
        <v>0</v>
      </c>
    </row>
    <row r="923" spans="1:2">
      <c r="A923" s="171" t="s">
        <v>845</v>
      </c>
      <c r="B923" s="86">
        <v>0</v>
      </c>
    </row>
    <row r="924" spans="1:2">
      <c r="A924" s="171" t="s">
        <v>846</v>
      </c>
      <c r="B924" s="86">
        <v>793</v>
      </c>
    </row>
    <row r="925" spans="1:2">
      <c r="A925" s="173" t="s">
        <v>847</v>
      </c>
      <c r="B925" s="86">
        <f>SUM(B926:B935)</f>
        <v>84153</v>
      </c>
    </row>
    <row r="926" spans="1:2">
      <c r="A926" s="171" t="s">
        <v>151</v>
      </c>
      <c r="B926" s="86">
        <v>404</v>
      </c>
    </row>
    <row r="927" spans="1:2">
      <c r="A927" s="171" t="s">
        <v>152</v>
      </c>
      <c r="B927" s="86">
        <v>0</v>
      </c>
    </row>
    <row r="928" spans="1:2">
      <c r="A928" s="171" t="s">
        <v>153</v>
      </c>
      <c r="B928" s="86">
        <v>0</v>
      </c>
    </row>
    <row r="929" spans="1:2">
      <c r="A929" s="171" t="s">
        <v>848</v>
      </c>
      <c r="B929" s="86">
        <v>34347</v>
      </c>
    </row>
    <row r="930" spans="1:2">
      <c r="A930" s="171" t="s">
        <v>849</v>
      </c>
      <c r="B930" s="86">
        <v>30356</v>
      </c>
    </row>
    <row r="931" spans="1:2">
      <c r="A931" s="171" t="s">
        <v>850</v>
      </c>
      <c r="B931" s="86">
        <v>1986</v>
      </c>
    </row>
    <row r="932" spans="1:2">
      <c r="A932" s="171" t="s">
        <v>851</v>
      </c>
      <c r="B932" s="86">
        <v>2917</v>
      </c>
    </row>
    <row r="933" spans="1:2">
      <c r="A933" s="171" t="s">
        <v>852</v>
      </c>
      <c r="B933" s="86">
        <v>0</v>
      </c>
    </row>
    <row r="934" spans="1:2">
      <c r="A934" s="171" t="s">
        <v>160</v>
      </c>
      <c r="B934" s="86">
        <v>39</v>
      </c>
    </row>
    <row r="935" spans="1:2">
      <c r="A935" s="171" t="s">
        <v>853</v>
      </c>
      <c r="B935" s="86">
        <v>14104</v>
      </c>
    </row>
    <row r="936" spans="1:2">
      <c r="A936" s="173" t="s">
        <v>854</v>
      </c>
      <c r="B936" s="86">
        <f>SUM(B937:B942)</f>
        <v>6401</v>
      </c>
    </row>
    <row r="937" spans="1:2">
      <c r="A937" s="171" t="s">
        <v>855</v>
      </c>
      <c r="B937" s="86">
        <v>922</v>
      </c>
    </row>
    <row r="938" spans="1:2">
      <c r="A938" s="171" t="s">
        <v>856</v>
      </c>
      <c r="B938" s="86">
        <v>0</v>
      </c>
    </row>
    <row r="939" spans="1:2">
      <c r="A939" s="171" t="s">
        <v>857</v>
      </c>
      <c r="B939" s="86">
        <v>4501</v>
      </c>
    </row>
    <row r="940" spans="1:2">
      <c r="A940" s="171" t="s">
        <v>858</v>
      </c>
      <c r="B940" s="86">
        <v>400</v>
      </c>
    </row>
    <row r="941" spans="1:2">
      <c r="A941" s="171" t="s">
        <v>859</v>
      </c>
      <c r="B941" s="86">
        <v>370</v>
      </c>
    </row>
    <row r="942" spans="1:2">
      <c r="A942" s="171" t="s">
        <v>860</v>
      </c>
      <c r="B942" s="86">
        <v>208</v>
      </c>
    </row>
    <row r="943" spans="1:2">
      <c r="A943" s="173" t="s">
        <v>861</v>
      </c>
      <c r="B943" s="86">
        <f>SUM(B944:B948)</f>
        <v>352</v>
      </c>
    </row>
    <row r="944" spans="1:2">
      <c r="A944" s="171" t="s">
        <v>862</v>
      </c>
      <c r="B944" s="86">
        <v>0</v>
      </c>
    </row>
    <row r="945" spans="1:2">
      <c r="A945" s="171" t="s">
        <v>863</v>
      </c>
      <c r="B945" s="86">
        <v>290</v>
      </c>
    </row>
    <row r="946" spans="1:2">
      <c r="A946" s="171" t="s">
        <v>864</v>
      </c>
      <c r="B946" s="86">
        <v>62</v>
      </c>
    </row>
    <row r="947" spans="1:2">
      <c r="A947" s="171" t="s">
        <v>865</v>
      </c>
      <c r="B947" s="86">
        <v>0</v>
      </c>
    </row>
    <row r="948" spans="1:2">
      <c r="A948" s="171" t="s">
        <v>866</v>
      </c>
      <c r="B948" s="86">
        <v>0</v>
      </c>
    </row>
    <row r="949" spans="1:2">
      <c r="A949" s="173" t="s">
        <v>867</v>
      </c>
      <c r="B949" s="86">
        <f>SUM(B950:B951)</f>
        <v>4</v>
      </c>
    </row>
    <row r="950" spans="1:2">
      <c r="A950" s="171" t="s">
        <v>868</v>
      </c>
      <c r="B950" s="86">
        <v>0</v>
      </c>
    </row>
    <row r="951" spans="1:2">
      <c r="A951" s="171" t="s">
        <v>869</v>
      </c>
      <c r="B951" s="86">
        <v>4</v>
      </c>
    </row>
    <row r="952" spans="1:2">
      <c r="A952" s="173" t="s">
        <v>870</v>
      </c>
      <c r="B952" s="86">
        <f>B953+B954</f>
        <v>1063</v>
      </c>
    </row>
    <row r="953" spans="1:2">
      <c r="A953" s="171" t="s">
        <v>871</v>
      </c>
      <c r="B953" s="86">
        <v>0</v>
      </c>
    </row>
    <row r="954" spans="1:2">
      <c r="A954" s="171" t="s">
        <v>872</v>
      </c>
      <c r="B954" s="86">
        <v>1063</v>
      </c>
    </row>
    <row r="955" spans="1:2">
      <c r="A955" s="173" t="s">
        <v>873</v>
      </c>
      <c r="B955" s="86">
        <f>SUM(B956,B978,B988,B998,B1005,B1010)</f>
        <v>13716</v>
      </c>
    </row>
    <row r="956" spans="1:2">
      <c r="A956" s="173" t="s">
        <v>874</v>
      </c>
      <c r="B956" s="86">
        <f>SUM(B957:B977)</f>
        <v>13390</v>
      </c>
    </row>
    <row r="957" spans="1:2">
      <c r="A957" s="171" t="s">
        <v>151</v>
      </c>
      <c r="B957" s="86">
        <v>183</v>
      </c>
    </row>
    <row r="958" spans="1:2">
      <c r="A958" s="171" t="s">
        <v>152</v>
      </c>
      <c r="B958" s="86">
        <v>1</v>
      </c>
    </row>
    <row r="959" spans="1:2">
      <c r="A959" s="171" t="s">
        <v>153</v>
      </c>
      <c r="B959" s="86">
        <v>0</v>
      </c>
    </row>
    <row r="960" spans="1:2">
      <c r="A960" s="171" t="s">
        <v>875</v>
      </c>
      <c r="B960" s="86">
        <v>12296</v>
      </c>
    </row>
    <row r="961" spans="1:2">
      <c r="A961" s="171" t="s">
        <v>876</v>
      </c>
      <c r="B961" s="86">
        <v>207</v>
      </c>
    </row>
    <row r="962" spans="1:2">
      <c r="A962" s="171" t="s">
        <v>877</v>
      </c>
      <c r="B962" s="86">
        <v>0</v>
      </c>
    </row>
    <row r="963" spans="1:2">
      <c r="A963" s="171" t="s">
        <v>878</v>
      </c>
      <c r="B963" s="86">
        <v>488</v>
      </c>
    </row>
    <row r="964" spans="1:2">
      <c r="A964" s="171" t="s">
        <v>879</v>
      </c>
      <c r="B964" s="86">
        <v>0</v>
      </c>
    </row>
    <row r="965" spans="1:2">
      <c r="A965" s="171" t="s">
        <v>880</v>
      </c>
      <c r="B965" s="86">
        <v>113</v>
      </c>
    </row>
    <row r="966" spans="1:2">
      <c r="A966" s="171" t="s">
        <v>881</v>
      </c>
      <c r="B966" s="86">
        <v>0</v>
      </c>
    </row>
    <row r="967" spans="1:2">
      <c r="A967" s="171" t="s">
        <v>882</v>
      </c>
      <c r="B967" s="86">
        <v>0</v>
      </c>
    </row>
    <row r="968" spans="1:2">
      <c r="A968" s="171" t="s">
        <v>883</v>
      </c>
      <c r="B968" s="86">
        <v>0</v>
      </c>
    </row>
    <row r="969" spans="1:2">
      <c r="A969" s="171" t="s">
        <v>884</v>
      </c>
      <c r="B969" s="86">
        <v>0</v>
      </c>
    </row>
    <row r="970" spans="1:2">
      <c r="A970" s="171" t="s">
        <v>885</v>
      </c>
      <c r="B970" s="86">
        <v>0</v>
      </c>
    </row>
    <row r="971" spans="1:2">
      <c r="A971" s="171" t="s">
        <v>886</v>
      </c>
      <c r="B971" s="86">
        <v>0</v>
      </c>
    </row>
    <row r="972" spans="1:2">
      <c r="A972" s="171" t="s">
        <v>887</v>
      </c>
      <c r="B972" s="86">
        <v>0</v>
      </c>
    </row>
    <row r="973" spans="1:2">
      <c r="A973" s="171" t="s">
        <v>888</v>
      </c>
      <c r="B973" s="86">
        <v>0</v>
      </c>
    </row>
    <row r="974" spans="1:2">
      <c r="A974" s="171" t="s">
        <v>889</v>
      </c>
      <c r="B974" s="86">
        <v>0</v>
      </c>
    </row>
    <row r="975" spans="1:2">
      <c r="A975" s="171" t="s">
        <v>890</v>
      </c>
      <c r="B975" s="86">
        <v>70</v>
      </c>
    </row>
    <row r="976" spans="1:2">
      <c r="A976" s="171" t="s">
        <v>891</v>
      </c>
      <c r="B976" s="86">
        <v>0</v>
      </c>
    </row>
    <row r="977" spans="1:2">
      <c r="A977" s="171" t="s">
        <v>892</v>
      </c>
      <c r="B977" s="86">
        <v>32</v>
      </c>
    </row>
    <row r="978" spans="1:2">
      <c r="A978" s="173" t="s">
        <v>893</v>
      </c>
      <c r="B978" s="86">
        <f>SUM(B979:B987)</f>
        <v>0</v>
      </c>
    </row>
    <row r="979" spans="1:2">
      <c r="A979" s="171" t="s">
        <v>151</v>
      </c>
      <c r="B979" s="86">
        <v>0</v>
      </c>
    </row>
    <row r="980" spans="1:2">
      <c r="A980" s="171" t="s">
        <v>152</v>
      </c>
      <c r="B980" s="86">
        <v>0</v>
      </c>
    </row>
    <row r="981" spans="1:2">
      <c r="A981" s="171" t="s">
        <v>153</v>
      </c>
      <c r="B981" s="86">
        <v>0</v>
      </c>
    </row>
    <row r="982" spans="1:2">
      <c r="A982" s="171" t="s">
        <v>894</v>
      </c>
      <c r="B982" s="86">
        <v>0</v>
      </c>
    </row>
    <row r="983" spans="1:2">
      <c r="A983" s="171" t="s">
        <v>895</v>
      </c>
      <c r="B983" s="86">
        <v>0</v>
      </c>
    </row>
    <row r="984" spans="1:2">
      <c r="A984" s="171" t="s">
        <v>896</v>
      </c>
      <c r="B984" s="86">
        <v>0</v>
      </c>
    </row>
    <row r="985" spans="1:2">
      <c r="A985" s="171" t="s">
        <v>897</v>
      </c>
      <c r="B985" s="86">
        <v>0</v>
      </c>
    </row>
    <row r="986" spans="1:2">
      <c r="A986" s="171" t="s">
        <v>898</v>
      </c>
      <c r="B986" s="86">
        <v>0</v>
      </c>
    </row>
    <row r="987" spans="1:2">
      <c r="A987" s="171" t="s">
        <v>899</v>
      </c>
      <c r="B987" s="86">
        <v>0</v>
      </c>
    </row>
    <row r="988" spans="1:2">
      <c r="A988" s="173" t="s">
        <v>900</v>
      </c>
      <c r="B988" s="86">
        <f>SUM(B989:B997)</f>
        <v>0</v>
      </c>
    </row>
    <row r="989" spans="1:2">
      <c r="A989" s="171" t="s">
        <v>151</v>
      </c>
      <c r="B989" s="86">
        <v>0</v>
      </c>
    </row>
    <row r="990" spans="1:2">
      <c r="A990" s="171" t="s">
        <v>152</v>
      </c>
      <c r="B990" s="86">
        <v>0</v>
      </c>
    </row>
    <row r="991" spans="1:2">
      <c r="A991" s="171" t="s">
        <v>153</v>
      </c>
      <c r="B991" s="86">
        <v>0</v>
      </c>
    </row>
    <row r="992" spans="1:2">
      <c r="A992" s="171" t="s">
        <v>901</v>
      </c>
      <c r="B992" s="86">
        <v>0</v>
      </c>
    </row>
    <row r="993" spans="1:2">
      <c r="A993" s="171" t="s">
        <v>902</v>
      </c>
      <c r="B993" s="86">
        <v>0</v>
      </c>
    </row>
    <row r="994" spans="1:2">
      <c r="A994" s="171" t="s">
        <v>903</v>
      </c>
      <c r="B994" s="86">
        <v>0</v>
      </c>
    </row>
    <row r="995" spans="1:2">
      <c r="A995" s="171" t="s">
        <v>904</v>
      </c>
      <c r="B995" s="86">
        <v>0</v>
      </c>
    </row>
    <row r="996" spans="1:2">
      <c r="A996" s="171" t="s">
        <v>905</v>
      </c>
      <c r="B996" s="86">
        <v>0</v>
      </c>
    </row>
    <row r="997" spans="1:2">
      <c r="A997" s="171" t="s">
        <v>906</v>
      </c>
      <c r="B997" s="86">
        <v>0</v>
      </c>
    </row>
    <row r="998" spans="1:2">
      <c r="A998" s="173" t="s">
        <v>907</v>
      </c>
      <c r="B998" s="86">
        <f>SUM(B999:B1004)</f>
        <v>0</v>
      </c>
    </row>
    <row r="999" spans="1:2">
      <c r="A999" s="171" t="s">
        <v>151</v>
      </c>
      <c r="B999" s="86">
        <v>0</v>
      </c>
    </row>
    <row r="1000" spans="1:2">
      <c r="A1000" s="171" t="s">
        <v>152</v>
      </c>
      <c r="B1000" s="86">
        <v>0</v>
      </c>
    </row>
    <row r="1001" spans="1:2">
      <c r="A1001" s="171" t="s">
        <v>153</v>
      </c>
      <c r="B1001" s="86">
        <v>0</v>
      </c>
    </row>
    <row r="1002" spans="1:2">
      <c r="A1002" s="171" t="s">
        <v>898</v>
      </c>
      <c r="B1002" s="86">
        <v>0</v>
      </c>
    </row>
    <row r="1003" spans="1:2">
      <c r="A1003" s="171" t="s">
        <v>908</v>
      </c>
      <c r="B1003" s="86">
        <v>0</v>
      </c>
    </row>
    <row r="1004" spans="1:2">
      <c r="A1004" s="171" t="s">
        <v>909</v>
      </c>
      <c r="B1004" s="86">
        <v>0</v>
      </c>
    </row>
    <row r="1005" spans="1:2">
      <c r="A1005" s="173" t="s">
        <v>910</v>
      </c>
      <c r="B1005" s="86">
        <f>SUM(B1006:B1009)</f>
        <v>299</v>
      </c>
    </row>
    <row r="1006" spans="1:2">
      <c r="A1006" s="171" t="s">
        <v>911</v>
      </c>
      <c r="B1006" s="86">
        <v>266</v>
      </c>
    </row>
    <row r="1007" spans="1:2">
      <c r="A1007" s="171" t="s">
        <v>912</v>
      </c>
      <c r="B1007" s="86">
        <v>33</v>
      </c>
    </row>
    <row r="1008" spans="1:2">
      <c r="A1008" s="171" t="s">
        <v>913</v>
      </c>
      <c r="B1008" s="86">
        <v>0</v>
      </c>
    </row>
    <row r="1009" spans="1:2">
      <c r="A1009" s="171" t="s">
        <v>914</v>
      </c>
      <c r="B1009" s="86">
        <v>0</v>
      </c>
    </row>
    <row r="1010" spans="1:2">
      <c r="A1010" s="173" t="s">
        <v>915</v>
      </c>
      <c r="B1010" s="86">
        <f>SUM(B1011:B1012)</f>
        <v>27</v>
      </c>
    </row>
    <row r="1011" spans="1:2">
      <c r="A1011" s="171" t="s">
        <v>916</v>
      </c>
      <c r="B1011" s="86">
        <v>27</v>
      </c>
    </row>
    <row r="1012" spans="1:2">
      <c r="A1012" s="171" t="s">
        <v>917</v>
      </c>
      <c r="B1012" s="86">
        <v>0</v>
      </c>
    </row>
    <row r="1013" spans="1:2">
      <c r="A1013" s="173" t="s">
        <v>918</v>
      </c>
      <c r="B1013" s="86">
        <f>SUM(B1014,B1024,B1040,B1045,B1056,B1063,B1071)</f>
        <v>1493</v>
      </c>
    </row>
    <row r="1014" spans="1:2">
      <c r="A1014" s="173" t="s">
        <v>919</v>
      </c>
      <c r="B1014" s="86">
        <f>SUM(B1015:B1023)</f>
        <v>1048</v>
      </c>
    </row>
    <row r="1015" spans="1:2">
      <c r="A1015" s="171" t="s">
        <v>151</v>
      </c>
      <c r="B1015" s="86">
        <v>0</v>
      </c>
    </row>
    <row r="1016" spans="1:2">
      <c r="A1016" s="171" t="s">
        <v>152</v>
      </c>
      <c r="B1016" s="86">
        <v>0</v>
      </c>
    </row>
    <row r="1017" spans="1:2">
      <c r="A1017" s="171" t="s">
        <v>153</v>
      </c>
      <c r="B1017" s="86">
        <v>0</v>
      </c>
    </row>
    <row r="1018" spans="1:2">
      <c r="A1018" s="171" t="s">
        <v>920</v>
      </c>
      <c r="B1018" s="86">
        <v>0</v>
      </c>
    </row>
    <row r="1019" spans="1:2">
      <c r="A1019" s="171" t="s">
        <v>921</v>
      </c>
      <c r="B1019" s="86">
        <v>0</v>
      </c>
    </row>
    <row r="1020" spans="1:2">
      <c r="A1020" s="171" t="s">
        <v>922</v>
      </c>
      <c r="B1020" s="86">
        <v>0</v>
      </c>
    </row>
    <row r="1021" spans="1:2">
      <c r="A1021" s="171" t="s">
        <v>923</v>
      </c>
      <c r="B1021" s="86">
        <v>0</v>
      </c>
    </row>
    <row r="1022" spans="1:2">
      <c r="A1022" s="171" t="s">
        <v>924</v>
      </c>
      <c r="B1022" s="86">
        <v>0</v>
      </c>
    </row>
    <row r="1023" spans="1:2">
      <c r="A1023" s="171" t="s">
        <v>925</v>
      </c>
      <c r="B1023" s="86">
        <v>1048</v>
      </c>
    </row>
    <row r="1024" spans="1:2">
      <c r="A1024" s="173" t="s">
        <v>926</v>
      </c>
      <c r="B1024" s="86">
        <f>SUM(B1025:B1039)</f>
        <v>0</v>
      </c>
    </row>
    <row r="1025" spans="1:2">
      <c r="A1025" s="171" t="s">
        <v>151</v>
      </c>
      <c r="B1025" s="86">
        <v>0</v>
      </c>
    </row>
    <row r="1026" spans="1:2">
      <c r="A1026" s="171" t="s">
        <v>152</v>
      </c>
      <c r="B1026" s="86">
        <v>0</v>
      </c>
    </row>
    <row r="1027" spans="1:2">
      <c r="A1027" s="171" t="s">
        <v>153</v>
      </c>
      <c r="B1027" s="86">
        <v>0</v>
      </c>
    </row>
    <row r="1028" spans="1:2">
      <c r="A1028" s="171" t="s">
        <v>927</v>
      </c>
      <c r="B1028" s="86">
        <v>0</v>
      </c>
    </row>
    <row r="1029" spans="1:2">
      <c r="A1029" s="171" t="s">
        <v>928</v>
      </c>
      <c r="B1029" s="86">
        <v>0</v>
      </c>
    </row>
    <row r="1030" spans="1:2">
      <c r="A1030" s="171" t="s">
        <v>929</v>
      </c>
      <c r="B1030" s="86">
        <v>0</v>
      </c>
    </row>
    <row r="1031" spans="1:2">
      <c r="A1031" s="171" t="s">
        <v>930</v>
      </c>
      <c r="B1031" s="86">
        <v>0</v>
      </c>
    </row>
    <row r="1032" spans="1:2">
      <c r="A1032" s="171" t="s">
        <v>931</v>
      </c>
      <c r="B1032" s="86">
        <v>0</v>
      </c>
    </row>
    <row r="1033" spans="1:2">
      <c r="A1033" s="171" t="s">
        <v>932</v>
      </c>
      <c r="B1033" s="86">
        <v>0</v>
      </c>
    </row>
    <row r="1034" spans="1:2">
      <c r="A1034" s="171" t="s">
        <v>933</v>
      </c>
      <c r="B1034" s="86">
        <v>0</v>
      </c>
    </row>
    <row r="1035" spans="1:2">
      <c r="A1035" s="171" t="s">
        <v>934</v>
      </c>
      <c r="B1035" s="86">
        <v>0</v>
      </c>
    </row>
    <row r="1036" spans="1:2">
      <c r="A1036" s="171" t="s">
        <v>935</v>
      </c>
      <c r="B1036" s="86">
        <v>0</v>
      </c>
    </row>
    <row r="1037" spans="1:2">
      <c r="A1037" s="171" t="s">
        <v>936</v>
      </c>
      <c r="B1037" s="86">
        <v>0</v>
      </c>
    </row>
    <row r="1038" spans="1:2">
      <c r="A1038" s="171" t="s">
        <v>937</v>
      </c>
      <c r="B1038" s="86">
        <v>0</v>
      </c>
    </row>
    <row r="1039" spans="1:2">
      <c r="A1039" s="171" t="s">
        <v>938</v>
      </c>
      <c r="B1039" s="86">
        <v>0</v>
      </c>
    </row>
    <row r="1040" spans="1:2">
      <c r="A1040" s="173" t="s">
        <v>939</v>
      </c>
      <c r="B1040" s="86">
        <f>SUM(B1041:B1044)</f>
        <v>0</v>
      </c>
    </row>
    <row r="1041" spans="1:2">
      <c r="A1041" s="171" t="s">
        <v>151</v>
      </c>
      <c r="B1041" s="86">
        <v>0</v>
      </c>
    </row>
    <row r="1042" spans="1:2">
      <c r="A1042" s="171" t="s">
        <v>152</v>
      </c>
      <c r="B1042" s="86">
        <v>0</v>
      </c>
    </row>
    <row r="1043" spans="1:2">
      <c r="A1043" s="171" t="s">
        <v>153</v>
      </c>
      <c r="B1043" s="86">
        <v>0</v>
      </c>
    </row>
    <row r="1044" spans="1:2">
      <c r="A1044" s="171" t="s">
        <v>940</v>
      </c>
      <c r="B1044" s="86">
        <v>0</v>
      </c>
    </row>
    <row r="1045" spans="1:2">
      <c r="A1045" s="173" t="s">
        <v>941</v>
      </c>
      <c r="B1045" s="86">
        <f>SUM(B1046:B1055)</f>
        <v>105</v>
      </c>
    </row>
    <row r="1046" spans="1:2">
      <c r="A1046" s="171" t="s">
        <v>151</v>
      </c>
      <c r="B1046" s="86">
        <v>85</v>
      </c>
    </row>
    <row r="1047" spans="1:2">
      <c r="A1047" s="171" t="s">
        <v>152</v>
      </c>
      <c r="B1047" s="86">
        <v>20</v>
      </c>
    </row>
    <row r="1048" spans="1:2">
      <c r="A1048" s="171" t="s">
        <v>153</v>
      </c>
      <c r="B1048" s="86">
        <v>0</v>
      </c>
    </row>
    <row r="1049" spans="1:2">
      <c r="A1049" s="171" t="s">
        <v>942</v>
      </c>
      <c r="B1049" s="86">
        <v>0</v>
      </c>
    </row>
    <row r="1050" spans="1:2">
      <c r="A1050" s="171" t="s">
        <v>943</v>
      </c>
      <c r="B1050" s="86">
        <v>0</v>
      </c>
    </row>
    <row r="1051" spans="1:2">
      <c r="A1051" s="171" t="s">
        <v>944</v>
      </c>
      <c r="B1051" s="86">
        <v>0</v>
      </c>
    </row>
    <row r="1052" spans="1:2">
      <c r="A1052" s="171" t="s">
        <v>945</v>
      </c>
      <c r="B1052" s="86">
        <v>0</v>
      </c>
    </row>
    <row r="1053" spans="1:2">
      <c r="A1053" s="171" t="s">
        <v>946</v>
      </c>
      <c r="B1053" s="86">
        <v>0</v>
      </c>
    </row>
    <row r="1054" spans="1:2">
      <c r="A1054" s="171" t="s">
        <v>160</v>
      </c>
      <c r="B1054" s="86">
        <v>0</v>
      </c>
    </row>
    <row r="1055" spans="1:2">
      <c r="A1055" s="171" t="s">
        <v>947</v>
      </c>
      <c r="B1055" s="86">
        <v>0</v>
      </c>
    </row>
    <row r="1056" spans="1:2">
      <c r="A1056" s="173" t="s">
        <v>948</v>
      </c>
      <c r="B1056" s="86">
        <f>SUM(B1057:B1062)</f>
        <v>0</v>
      </c>
    </row>
    <row r="1057" spans="1:2">
      <c r="A1057" s="171" t="s">
        <v>151</v>
      </c>
      <c r="B1057" s="86">
        <v>0</v>
      </c>
    </row>
    <row r="1058" spans="1:2">
      <c r="A1058" s="171" t="s">
        <v>152</v>
      </c>
      <c r="B1058" s="86">
        <v>0</v>
      </c>
    </row>
    <row r="1059" spans="1:2">
      <c r="A1059" s="171" t="s">
        <v>153</v>
      </c>
      <c r="B1059" s="86">
        <v>0</v>
      </c>
    </row>
    <row r="1060" spans="1:2">
      <c r="A1060" s="171" t="s">
        <v>949</v>
      </c>
      <c r="B1060" s="86">
        <v>0</v>
      </c>
    </row>
    <row r="1061" spans="1:2">
      <c r="A1061" s="171" t="s">
        <v>950</v>
      </c>
      <c r="B1061" s="86">
        <v>0</v>
      </c>
    </row>
    <row r="1062" spans="1:2">
      <c r="A1062" s="171" t="s">
        <v>951</v>
      </c>
      <c r="B1062" s="86">
        <v>0</v>
      </c>
    </row>
    <row r="1063" spans="1:2">
      <c r="A1063" s="173" t="s">
        <v>952</v>
      </c>
      <c r="B1063" s="86">
        <f>SUM(B1064:B1070)</f>
        <v>0</v>
      </c>
    </row>
    <row r="1064" spans="1:2">
      <c r="A1064" s="171" t="s">
        <v>151</v>
      </c>
      <c r="B1064" s="86">
        <v>0</v>
      </c>
    </row>
    <row r="1065" spans="1:2">
      <c r="A1065" s="171" t="s">
        <v>152</v>
      </c>
      <c r="B1065" s="86">
        <v>0</v>
      </c>
    </row>
    <row r="1066" spans="1:2">
      <c r="A1066" s="171" t="s">
        <v>153</v>
      </c>
      <c r="B1066" s="86">
        <v>0</v>
      </c>
    </row>
    <row r="1067" spans="1:2">
      <c r="A1067" s="171" t="s">
        <v>953</v>
      </c>
      <c r="B1067" s="86">
        <v>0</v>
      </c>
    </row>
    <row r="1068" spans="1:2">
      <c r="A1068" s="171" t="s">
        <v>954</v>
      </c>
      <c r="B1068" s="86">
        <v>0</v>
      </c>
    </row>
    <row r="1069" spans="1:2">
      <c r="A1069" s="171" t="s">
        <v>955</v>
      </c>
      <c r="B1069" s="86">
        <v>0</v>
      </c>
    </row>
    <row r="1070" spans="1:2">
      <c r="A1070" s="171" t="s">
        <v>956</v>
      </c>
      <c r="B1070" s="86">
        <v>0</v>
      </c>
    </row>
    <row r="1071" spans="1:2">
      <c r="A1071" s="173" t="s">
        <v>957</v>
      </c>
      <c r="B1071" s="86">
        <f>SUM(B1072:B1076)</f>
        <v>340</v>
      </c>
    </row>
    <row r="1072" spans="1:2">
      <c r="A1072" s="171" t="s">
        <v>958</v>
      </c>
      <c r="B1072" s="86">
        <v>0</v>
      </c>
    </row>
    <row r="1073" spans="1:2">
      <c r="A1073" s="171" t="s">
        <v>959</v>
      </c>
      <c r="B1073" s="86">
        <v>140</v>
      </c>
    </row>
    <row r="1074" spans="1:2">
      <c r="A1074" s="171" t="s">
        <v>960</v>
      </c>
      <c r="B1074" s="86">
        <v>0</v>
      </c>
    </row>
    <row r="1075" spans="1:2">
      <c r="A1075" s="171" t="s">
        <v>961</v>
      </c>
      <c r="B1075" s="86">
        <v>0</v>
      </c>
    </row>
    <row r="1076" spans="1:2">
      <c r="A1076" s="171" t="s">
        <v>962</v>
      </c>
      <c r="B1076" s="86">
        <v>200</v>
      </c>
    </row>
    <row r="1077" spans="1:2">
      <c r="A1077" s="173" t="s">
        <v>963</v>
      </c>
      <c r="B1077" s="86">
        <f>SUM(B1078,B1088,B1094)</f>
        <v>656</v>
      </c>
    </row>
    <row r="1078" spans="1:2">
      <c r="A1078" s="173" t="s">
        <v>964</v>
      </c>
      <c r="B1078" s="86">
        <f>SUM(B1079:B1087)</f>
        <v>656</v>
      </c>
    </row>
    <row r="1079" spans="1:2">
      <c r="A1079" s="171" t="s">
        <v>151</v>
      </c>
      <c r="B1079" s="86">
        <v>120</v>
      </c>
    </row>
    <row r="1080" spans="1:2">
      <c r="A1080" s="171" t="s">
        <v>152</v>
      </c>
      <c r="B1080" s="86">
        <v>0</v>
      </c>
    </row>
    <row r="1081" spans="1:2">
      <c r="A1081" s="171" t="s">
        <v>153</v>
      </c>
      <c r="B1081" s="86">
        <v>0</v>
      </c>
    </row>
    <row r="1082" spans="1:2">
      <c r="A1082" s="171" t="s">
        <v>965</v>
      </c>
      <c r="B1082" s="86">
        <v>0</v>
      </c>
    </row>
    <row r="1083" spans="1:2">
      <c r="A1083" s="171" t="s">
        <v>966</v>
      </c>
      <c r="B1083" s="86">
        <v>0</v>
      </c>
    </row>
    <row r="1084" spans="1:2">
      <c r="A1084" s="171" t="s">
        <v>967</v>
      </c>
      <c r="B1084" s="86">
        <v>0</v>
      </c>
    </row>
    <row r="1085" spans="1:2">
      <c r="A1085" s="171" t="s">
        <v>968</v>
      </c>
      <c r="B1085" s="86">
        <v>0</v>
      </c>
    </row>
    <row r="1086" spans="1:2">
      <c r="A1086" s="171" t="s">
        <v>160</v>
      </c>
      <c r="B1086" s="86">
        <v>0</v>
      </c>
    </row>
    <row r="1087" spans="1:2">
      <c r="A1087" s="171" t="s">
        <v>969</v>
      </c>
      <c r="B1087" s="86">
        <v>536</v>
      </c>
    </row>
    <row r="1088" spans="1:2">
      <c r="A1088" s="173" t="s">
        <v>970</v>
      </c>
      <c r="B1088" s="86">
        <f>SUM(B1089:B1093)</f>
        <v>0</v>
      </c>
    </row>
    <row r="1089" spans="1:2">
      <c r="A1089" s="171" t="s">
        <v>151</v>
      </c>
      <c r="B1089" s="86">
        <v>0</v>
      </c>
    </row>
    <row r="1090" spans="1:2">
      <c r="A1090" s="171" t="s">
        <v>152</v>
      </c>
      <c r="B1090" s="86">
        <v>0</v>
      </c>
    </row>
    <row r="1091" spans="1:2">
      <c r="A1091" s="171" t="s">
        <v>153</v>
      </c>
      <c r="B1091" s="86">
        <v>0</v>
      </c>
    </row>
    <row r="1092" spans="1:2">
      <c r="A1092" s="171" t="s">
        <v>971</v>
      </c>
      <c r="B1092" s="86">
        <v>0</v>
      </c>
    </row>
    <row r="1093" spans="1:2">
      <c r="A1093" s="171" t="s">
        <v>972</v>
      </c>
      <c r="B1093" s="86">
        <v>0</v>
      </c>
    </row>
    <row r="1094" spans="1:2">
      <c r="A1094" s="173" t="s">
        <v>973</v>
      </c>
      <c r="B1094" s="86">
        <f>SUM(B1095:B1096)</f>
        <v>0</v>
      </c>
    </row>
    <row r="1095" spans="1:2">
      <c r="A1095" s="171" t="s">
        <v>974</v>
      </c>
      <c r="B1095" s="86">
        <v>0</v>
      </c>
    </row>
    <row r="1096" spans="1:2">
      <c r="A1096" s="171" t="s">
        <v>975</v>
      </c>
      <c r="B1096" s="86">
        <v>0</v>
      </c>
    </row>
    <row r="1097" spans="1:2">
      <c r="A1097" s="173" t="s">
        <v>976</v>
      </c>
      <c r="B1097" s="86">
        <f>SUM(B1098,B1105,B1115,B1121,B1124)</f>
        <v>897</v>
      </c>
    </row>
    <row r="1098" spans="1:2">
      <c r="A1098" s="173" t="s">
        <v>977</v>
      </c>
      <c r="B1098" s="86">
        <f>SUM(B1099:B1104)</f>
        <v>0</v>
      </c>
    </row>
    <row r="1099" spans="1:2">
      <c r="A1099" s="171" t="s">
        <v>151</v>
      </c>
      <c r="B1099" s="86">
        <v>0</v>
      </c>
    </row>
    <row r="1100" spans="1:2">
      <c r="A1100" s="171" t="s">
        <v>152</v>
      </c>
      <c r="B1100" s="86">
        <v>0</v>
      </c>
    </row>
    <row r="1101" spans="1:2">
      <c r="A1101" s="171" t="s">
        <v>153</v>
      </c>
      <c r="B1101" s="86">
        <v>0</v>
      </c>
    </row>
    <row r="1102" spans="1:2">
      <c r="A1102" s="171" t="s">
        <v>978</v>
      </c>
      <c r="B1102" s="86">
        <v>0</v>
      </c>
    </row>
    <row r="1103" spans="1:2">
      <c r="A1103" s="171" t="s">
        <v>160</v>
      </c>
      <c r="B1103" s="86">
        <v>0</v>
      </c>
    </row>
    <row r="1104" spans="1:2">
      <c r="A1104" s="171" t="s">
        <v>979</v>
      </c>
      <c r="B1104" s="86">
        <v>0</v>
      </c>
    </row>
    <row r="1105" spans="1:2">
      <c r="A1105" s="173" t="s">
        <v>980</v>
      </c>
      <c r="B1105" s="86">
        <f>SUM(B1106:B1114)</f>
        <v>0</v>
      </c>
    </row>
    <row r="1106" spans="1:2">
      <c r="A1106" s="171" t="s">
        <v>981</v>
      </c>
      <c r="B1106" s="86">
        <v>0</v>
      </c>
    </row>
    <row r="1107" spans="1:2">
      <c r="A1107" s="171" t="s">
        <v>982</v>
      </c>
      <c r="B1107" s="86">
        <v>0</v>
      </c>
    </row>
    <row r="1108" spans="1:2">
      <c r="A1108" s="171" t="s">
        <v>983</v>
      </c>
      <c r="B1108" s="86">
        <v>0</v>
      </c>
    </row>
    <row r="1109" spans="1:2">
      <c r="A1109" s="171" t="s">
        <v>984</v>
      </c>
      <c r="B1109" s="86">
        <v>0</v>
      </c>
    </row>
    <row r="1110" spans="1:2">
      <c r="A1110" s="171" t="s">
        <v>985</v>
      </c>
      <c r="B1110" s="86">
        <v>0</v>
      </c>
    </row>
    <row r="1111" spans="1:2">
      <c r="A1111" s="171" t="s">
        <v>986</v>
      </c>
      <c r="B1111" s="86">
        <v>0</v>
      </c>
    </row>
    <row r="1112" spans="1:2">
      <c r="A1112" s="171" t="s">
        <v>987</v>
      </c>
      <c r="B1112" s="86">
        <v>0</v>
      </c>
    </row>
    <row r="1113" spans="1:2">
      <c r="A1113" s="171" t="s">
        <v>988</v>
      </c>
      <c r="B1113" s="86">
        <v>0</v>
      </c>
    </row>
    <row r="1114" spans="1:2">
      <c r="A1114" s="171" t="s">
        <v>989</v>
      </c>
      <c r="B1114" s="86">
        <v>0</v>
      </c>
    </row>
    <row r="1115" spans="1:2">
      <c r="A1115" s="173" t="s">
        <v>990</v>
      </c>
      <c r="B1115" s="86">
        <f>SUM(B1116:B1120)</f>
        <v>897</v>
      </c>
    </row>
    <row r="1116" spans="1:2">
      <c r="A1116" s="171" t="s">
        <v>991</v>
      </c>
      <c r="B1116" s="86">
        <v>0</v>
      </c>
    </row>
    <row r="1117" spans="1:2">
      <c r="A1117" s="171" t="s">
        <v>992</v>
      </c>
      <c r="B1117" s="86">
        <v>897</v>
      </c>
    </row>
    <row r="1118" spans="1:2">
      <c r="A1118" s="171" t="s">
        <v>993</v>
      </c>
      <c r="B1118" s="86">
        <v>0</v>
      </c>
    </row>
    <row r="1119" spans="1:2">
      <c r="A1119" s="171" t="s">
        <v>994</v>
      </c>
      <c r="B1119" s="86">
        <v>0</v>
      </c>
    </row>
    <row r="1120" spans="1:2">
      <c r="A1120" s="171" t="s">
        <v>995</v>
      </c>
      <c r="B1120" s="86">
        <v>0</v>
      </c>
    </row>
    <row r="1121" spans="1:2">
      <c r="A1121" s="173" t="s">
        <v>996</v>
      </c>
      <c r="B1121" s="86">
        <f>SUM(B1122:B1123)</f>
        <v>0</v>
      </c>
    </row>
    <row r="1122" spans="1:2">
      <c r="A1122" s="171" t="s">
        <v>997</v>
      </c>
      <c r="B1122" s="86">
        <v>0</v>
      </c>
    </row>
    <row r="1123" spans="1:2">
      <c r="A1123" s="171" t="s">
        <v>998</v>
      </c>
      <c r="B1123" s="86">
        <v>0</v>
      </c>
    </row>
    <row r="1124" spans="1:2">
      <c r="A1124" s="173" t="s">
        <v>999</v>
      </c>
      <c r="B1124" s="86">
        <f>SUM(B1125:B1126)</f>
        <v>0</v>
      </c>
    </row>
    <row r="1125" spans="1:2">
      <c r="A1125" s="171" t="s">
        <v>1000</v>
      </c>
      <c r="B1125" s="86">
        <v>0</v>
      </c>
    </row>
    <row r="1126" spans="1:2">
      <c r="A1126" s="171" t="s">
        <v>1001</v>
      </c>
      <c r="B1126" s="86">
        <v>0</v>
      </c>
    </row>
    <row r="1127" spans="1:2">
      <c r="A1127" s="173" t="s">
        <v>1002</v>
      </c>
      <c r="B1127" s="86">
        <f>SUM(B1128:B1136)</f>
        <v>0</v>
      </c>
    </row>
    <row r="1128" spans="1:2">
      <c r="A1128" s="173" t="s">
        <v>1003</v>
      </c>
      <c r="B1128" s="86">
        <v>0</v>
      </c>
    </row>
    <row r="1129" spans="1:2">
      <c r="A1129" s="173" t="s">
        <v>1004</v>
      </c>
      <c r="B1129" s="86">
        <v>0</v>
      </c>
    </row>
    <row r="1130" spans="1:2">
      <c r="A1130" s="173" t="s">
        <v>1005</v>
      </c>
      <c r="B1130" s="86">
        <v>0</v>
      </c>
    </row>
    <row r="1131" spans="1:2">
      <c r="A1131" s="173" t="s">
        <v>1006</v>
      </c>
      <c r="B1131" s="86">
        <v>0</v>
      </c>
    </row>
    <row r="1132" spans="1:2">
      <c r="A1132" s="173" t="s">
        <v>1007</v>
      </c>
      <c r="B1132" s="86">
        <v>0</v>
      </c>
    </row>
    <row r="1133" spans="1:2">
      <c r="A1133" s="173" t="s">
        <v>783</v>
      </c>
      <c r="B1133" s="86">
        <v>0</v>
      </c>
    </row>
    <row r="1134" spans="1:2">
      <c r="A1134" s="173" t="s">
        <v>1008</v>
      </c>
      <c r="B1134" s="86">
        <v>0</v>
      </c>
    </row>
    <row r="1135" spans="1:2">
      <c r="A1135" s="173" t="s">
        <v>1009</v>
      </c>
      <c r="B1135" s="86">
        <v>0</v>
      </c>
    </row>
    <row r="1136" spans="1:2">
      <c r="A1136" s="173" t="s">
        <v>1010</v>
      </c>
      <c r="B1136" s="86">
        <v>0</v>
      </c>
    </row>
    <row r="1137" spans="1:2">
      <c r="A1137" s="173" t="s">
        <v>1011</v>
      </c>
      <c r="B1137" s="86">
        <f>SUM(B1138,B1165,B1180)</f>
        <v>1911</v>
      </c>
    </row>
    <row r="1138" spans="1:2">
      <c r="A1138" s="173" t="s">
        <v>1012</v>
      </c>
      <c r="B1138" s="86">
        <f>SUM(B1139:B1164)</f>
        <v>1804</v>
      </c>
    </row>
    <row r="1139" spans="1:2">
      <c r="A1139" s="171" t="s">
        <v>151</v>
      </c>
      <c r="B1139" s="86">
        <v>314</v>
      </c>
    </row>
    <row r="1140" spans="1:2">
      <c r="A1140" s="171" t="s">
        <v>152</v>
      </c>
      <c r="B1140" s="86">
        <v>0</v>
      </c>
    </row>
    <row r="1141" spans="1:2">
      <c r="A1141" s="171" t="s">
        <v>153</v>
      </c>
      <c r="B1141" s="86">
        <v>0</v>
      </c>
    </row>
    <row r="1142" spans="1:2">
      <c r="A1142" s="171" t="s">
        <v>1013</v>
      </c>
      <c r="B1142" s="86">
        <v>0</v>
      </c>
    </row>
    <row r="1143" spans="1:2">
      <c r="A1143" s="171" t="s">
        <v>1014</v>
      </c>
      <c r="B1143" s="86">
        <v>39</v>
      </c>
    </row>
    <row r="1144" spans="1:2">
      <c r="A1144" s="171" t="s">
        <v>1015</v>
      </c>
      <c r="B1144" s="86">
        <v>0</v>
      </c>
    </row>
    <row r="1145" spans="1:2">
      <c r="A1145" s="171" t="s">
        <v>1016</v>
      </c>
      <c r="B1145" s="86">
        <v>0</v>
      </c>
    </row>
    <row r="1146" spans="1:2">
      <c r="A1146" s="171" t="s">
        <v>1017</v>
      </c>
      <c r="B1146" s="86">
        <v>0</v>
      </c>
    </row>
    <row r="1147" spans="1:2">
      <c r="A1147" s="171" t="s">
        <v>1018</v>
      </c>
      <c r="B1147" s="86">
        <v>44</v>
      </c>
    </row>
    <row r="1148" spans="1:2">
      <c r="A1148" s="171" t="s">
        <v>1019</v>
      </c>
      <c r="B1148" s="86">
        <v>0</v>
      </c>
    </row>
    <row r="1149" spans="1:2">
      <c r="A1149" s="171" t="s">
        <v>1020</v>
      </c>
      <c r="B1149" s="86">
        <v>6</v>
      </c>
    </row>
    <row r="1150" spans="1:2">
      <c r="A1150" s="171" t="s">
        <v>1021</v>
      </c>
      <c r="B1150" s="86">
        <v>0</v>
      </c>
    </row>
    <row r="1151" spans="1:2">
      <c r="A1151" s="171" t="s">
        <v>1022</v>
      </c>
      <c r="B1151" s="86">
        <v>0</v>
      </c>
    </row>
    <row r="1152" spans="1:2">
      <c r="A1152" s="171" t="s">
        <v>1023</v>
      </c>
      <c r="B1152" s="86">
        <v>0</v>
      </c>
    </row>
    <row r="1153" spans="1:2">
      <c r="A1153" s="171" t="s">
        <v>1024</v>
      </c>
      <c r="B1153" s="86">
        <v>0</v>
      </c>
    </row>
    <row r="1154" spans="1:2">
      <c r="A1154" s="171" t="s">
        <v>1025</v>
      </c>
      <c r="B1154" s="86">
        <v>0</v>
      </c>
    </row>
    <row r="1155" spans="1:2">
      <c r="A1155" s="171" t="s">
        <v>1026</v>
      </c>
      <c r="B1155" s="86">
        <v>0</v>
      </c>
    </row>
    <row r="1156" spans="1:2">
      <c r="A1156" s="171" t="s">
        <v>1027</v>
      </c>
      <c r="B1156" s="86">
        <v>0</v>
      </c>
    </row>
    <row r="1157" spans="1:2">
      <c r="A1157" s="171" t="s">
        <v>1028</v>
      </c>
      <c r="B1157" s="86">
        <v>0</v>
      </c>
    </row>
    <row r="1158" spans="1:2">
      <c r="A1158" s="171" t="s">
        <v>1029</v>
      </c>
      <c r="B1158" s="86">
        <v>0</v>
      </c>
    </row>
    <row r="1159" spans="1:2">
      <c r="A1159" s="171" t="s">
        <v>1030</v>
      </c>
      <c r="B1159" s="86">
        <v>0</v>
      </c>
    </row>
    <row r="1160" spans="1:2">
      <c r="A1160" s="171" t="s">
        <v>1031</v>
      </c>
      <c r="B1160" s="86">
        <v>0</v>
      </c>
    </row>
    <row r="1161" spans="1:2">
      <c r="A1161" s="171" t="s">
        <v>1032</v>
      </c>
      <c r="B1161" s="86">
        <v>0</v>
      </c>
    </row>
    <row r="1162" spans="1:2">
      <c r="A1162" s="171" t="s">
        <v>1033</v>
      </c>
      <c r="B1162" s="86">
        <v>0</v>
      </c>
    </row>
    <row r="1163" spans="1:2">
      <c r="A1163" s="171" t="s">
        <v>160</v>
      </c>
      <c r="B1163" s="86">
        <v>739</v>
      </c>
    </row>
    <row r="1164" spans="1:2">
      <c r="A1164" s="171" t="s">
        <v>1034</v>
      </c>
      <c r="B1164" s="86">
        <v>662</v>
      </c>
    </row>
    <row r="1165" spans="1:2">
      <c r="A1165" s="173" t="s">
        <v>1035</v>
      </c>
      <c r="B1165" s="86">
        <f>SUM(B1166:B1179)</f>
        <v>107</v>
      </c>
    </row>
    <row r="1166" spans="1:2">
      <c r="A1166" s="171" t="s">
        <v>151</v>
      </c>
      <c r="B1166" s="86">
        <v>0</v>
      </c>
    </row>
    <row r="1167" spans="1:2">
      <c r="A1167" s="171" t="s">
        <v>152</v>
      </c>
      <c r="B1167" s="86">
        <v>0</v>
      </c>
    </row>
    <row r="1168" spans="1:2">
      <c r="A1168" s="171" t="s">
        <v>153</v>
      </c>
      <c r="B1168" s="86">
        <v>0</v>
      </c>
    </row>
    <row r="1169" spans="1:2">
      <c r="A1169" s="171" t="s">
        <v>1036</v>
      </c>
      <c r="B1169" s="86">
        <v>107</v>
      </c>
    </row>
    <row r="1170" spans="1:2">
      <c r="A1170" s="171" t="s">
        <v>1037</v>
      </c>
      <c r="B1170" s="86">
        <v>0</v>
      </c>
    </row>
    <row r="1171" spans="1:2">
      <c r="A1171" s="171" t="s">
        <v>1038</v>
      </c>
      <c r="B1171" s="86">
        <v>0</v>
      </c>
    </row>
    <row r="1172" spans="1:2">
      <c r="A1172" s="171" t="s">
        <v>1039</v>
      </c>
      <c r="B1172" s="86">
        <v>0</v>
      </c>
    </row>
    <row r="1173" spans="1:2">
      <c r="A1173" s="171" t="s">
        <v>1040</v>
      </c>
      <c r="B1173" s="86">
        <v>0</v>
      </c>
    </row>
    <row r="1174" spans="1:2">
      <c r="A1174" s="171" t="s">
        <v>1041</v>
      </c>
      <c r="B1174" s="86">
        <v>0</v>
      </c>
    </row>
    <row r="1175" spans="1:2">
      <c r="A1175" s="171" t="s">
        <v>1042</v>
      </c>
      <c r="B1175" s="86">
        <v>0</v>
      </c>
    </row>
    <row r="1176" spans="1:2">
      <c r="A1176" s="171" t="s">
        <v>1043</v>
      </c>
      <c r="B1176" s="86">
        <v>0</v>
      </c>
    </row>
    <row r="1177" spans="1:2">
      <c r="A1177" s="171" t="s">
        <v>1044</v>
      </c>
      <c r="B1177" s="86">
        <v>0</v>
      </c>
    </row>
    <row r="1178" spans="1:2">
      <c r="A1178" s="171" t="s">
        <v>1045</v>
      </c>
      <c r="B1178" s="86">
        <v>0</v>
      </c>
    </row>
    <row r="1179" spans="1:2">
      <c r="A1179" s="171" t="s">
        <v>1046</v>
      </c>
      <c r="B1179" s="86">
        <v>0</v>
      </c>
    </row>
    <row r="1180" spans="1:2">
      <c r="A1180" s="173" t="s">
        <v>1047</v>
      </c>
      <c r="B1180" s="86">
        <f>B1181</f>
        <v>0</v>
      </c>
    </row>
    <row r="1181" spans="1:2">
      <c r="A1181" s="171" t="s">
        <v>1048</v>
      </c>
      <c r="B1181" s="86">
        <v>0</v>
      </c>
    </row>
    <row r="1182" spans="1:2">
      <c r="A1182" s="173" t="s">
        <v>1049</v>
      </c>
      <c r="B1182" s="86">
        <f>SUM(B1183,B1194,B1198)</f>
        <v>5409</v>
      </c>
    </row>
    <row r="1183" spans="1:2">
      <c r="A1183" s="173" t="s">
        <v>1050</v>
      </c>
      <c r="B1183" s="86">
        <f>SUM(B1184:B1193)</f>
        <v>977</v>
      </c>
    </row>
    <row r="1184" spans="1:2">
      <c r="A1184" s="171" t="s">
        <v>1051</v>
      </c>
      <c r="B1184" s="86">
        <v>0</v>
      </c>
    </row>
    <row r="1185" spans="1:2">
      <c r="A1185" s="171" t="s">
        <v>1052</v>
      </c>
      <c r="B1185" s="86">
        <v>0</v>
      </c>
    </row>
    <row r="1186" spans="1:2">
      <c r="A1186" s="171" t="s">
        <v>1053</v>
      </c>
      <c r="B1186" s="86">
        <v>350</v>
      </c>
    </row>
    <row r="1187" spans="1:2">
      <c r="A1187" s="171" t="s">
        <v>1054</v>
      </c>
      <c r="B1187" s="86">
        <v>0</v>
      </c>
    </row>
    <row r="1188" spans="1:2">
      <c r="A1188" s="171" t="s">
        <v>1055</v>
      </c>
      <c r="B1188" s="86">
        <v>378</v>
      </c>
    </row>
    <row r="1189" spans="1:2">
      <c r="A1189" s="171" t="s">
        <v>1056</v>
      </c>
      <c r="B1189" s="86">
        <v>10</v>
      </c>
    </row>
    <row r="1190" spans="1:2">
      <c r="A1190" s="171" t="s">
        <v>1057</v>
      </c>
      <c r="B1190" s="86">
        <v>7</v>
      </c>
    </row>
    <row r="1191" spans="1:2">
      <c r="A1191" s="171" t="s">
        <v>1058</v>
      </c>
      <c r="B1191" s="86">
        <v>232</v>
      </c>
    </row>
    <row r="1192" spans="1:2">
      <c r="A1192" s="171" t="s">
        <v>1059</v>
      </c>
      <c r="B1192" s="86">
        <v>0</v>
      </c>
    </row>
    <row r="1193" spans="1:2">
      <c r="A1193" s="171" t="s">
        <v>1060</v>
      </c>
      <c r="B1193" s="86">
        <v>0</v>
      </c>
    </row>
    <row r="1194" spans="1:2">
      <c r="A1194" s="173" t="s">
        <v>1061</v>
      </c>
      <c r="B1194" s="86">
        <f>SUM(B1195:B1197)</f>
        <v>4401</v>
      </c>
    </row>
    <row r="1195" spans="1:2">
      <c r="A1195" s="171" t="s">
        <v>1062</v>
      </c>
      <c r="B1195" s="86">
        <v>4401</v>
      </c>
    </row>
    <row r="1196" spans="1:2">
      <c r="A1196" s="171" t="s">
        <v>1063</v>
      </c>
      <c r="B1196" s="86">
        <v>0</v>
      </c>
    </row>
    <row r="1197" spans="1:2">
      <c r="A1197" s="171" t="s">
        <v>1064</v>
      </c>
      <c r="B1197" s="86">
        <v>0</v>
      </c>
    </row>
    <row r="1198" spans="1:2">
      <c r="A1198" s="173" t="s">
        <v>1065</v>
      </c>
      <c r="B1198" s="86">
        <f>SUM(B1199:B1201)</f>
        <v>31</v>
      </c>
    </row>
    <row r="1199" spans="1:2">
      <c r="A1199" s="171" t="s">
        <v>1066</v>
      </c>
      <c r="B1199" s="86">
        <v>0</v>
      </c>
    </row>
    <row r="1200" spans="1:2">
      <c r="A1200" s="171" t="s">
        <v>1067</v>
      </c>
      <c r="B1200" s="86">
        <v>0</v>
      </c>
    </row>
    <row r="1201" spans="1:2">
      <c r="A1201" s="171" t="s">
        <v>1068</v>
      </c>
      <c r="B1201" s="86">
        <v>31</v>
      </c>
    </row>
    <row r="1202" spans="1:2">
      <c r="A1202" s="173" t="s">
        <v>1069</v>
      </c>
      <c r="B1202" s="86">
        <f>SUM(B1203,B1221,B1227,B1233)</f>
        <v>349</v>
      </c>
    </row>
    <row r="1203" spans="1:2">
      <c r="A1203" s="173" t="s">
        <v>1070</v>
      </c>
      <c r="B1203" s="86">
        <f>SUM(B1204:B1220)</f>
        <v>249</v>
      </c>
    </row>
    <row r="1204" spans="1:2">
      <c r="A1204" s="171" t="s">
        <v>151</v>
      </c>
      <c r="B1204" s="86">
        <v>0</v>
      </c>
    </row>
    <row r="1205" spans="1:2">
      <c r="A1205" s="171" t="s">
        <v>152</v>
      </c>
      <c r="B1205" s="86">
        <v>0</v>
      </c>
    </row>
    <row r="1206" spans="1:2">
      <c r="A1206" s="171" t="s">
        <v>153</v>
      </c>
      <c r="B1206" s="86">
        <v>0</v>
      </c>
    </row>
    <row r="1207" spans="1:2">
      <c r="A1207" s="171" t="s">
        <v>1071</v>
      </c>
      <c r="B1207" s="86">
        <v>0</v>
      </c>
    </row>
    <row r="1208" spans="1:2">
      <c r="A1208" s="171" t="s">
        <v>1072</v>
      </c>
      <c r="B1208" s="86">
        <v>0</v>
      </c>
    </row>
    <row r="1209" spans="1:2">
      <c r="A1209" s="171" t="s">
        <v>1073</v>
      </c>
      <c r="B1209" s="86">
        <v>0</v>
      </c>
    </row>
    <row r="1210" spans="1:2">
      <c r="A1210" s="171" t="s">
        <v>1074</v>
      </c>
      <c r="B1210" s="86">
        <v>0</v>
      </c>
    </row>
    <row r="1211" spans="1:2">
      <c r="A1211" s="171" t="s">
        <v>1075</v>
      </c>
      <c r="B1211" s="86">
        <v>0</v>
      </c>
    </row>
    <row r="1212" spans="1:2">
      <c r="A1212" s="171" t="s">
        <v>1076</v>
      </c>
      <c r="B1212" s="86">
        <v>0</v>
      </c>
    </row>
    <row r="1213" spans="1:2">
      <c r="A1213" s="171" t="s">
        <v>1077</v>
      </c>
      <c r="B1213" s="86">
        <v>0</v>
      </c>
    </row>
    <row r="1214" spans="1:2">
      <c r="A1214" s="171" t="s">
        <v>1078</v>
      </c>
      <c r="B1214" s="86">
        <v>0</v>
      </c>
    </row>
    <row r="1215" spans="1:2">
      <c r="A1215" s="171" t="s">
        <v>1079</v>
      </c>
      <c r="B1215" s="86">
        <v>0</v>
      </c>
    </row>
    <row r="1216" spans="1:2">
      <c r="A1216" s="171" t="s">
        <v>1080</v>
      </c>
      <c r="B1216" s="86">
        <v>0</v>
      </c>
    </row>
    <row r="1217" spans="1:2">
      <c r="A1217" s="171" t="s">
        <v>1081</v>
      </c>
      <c r="B1217" s="86">
        <v>0</v>
      </c>
    </row>
    <row r="1218" spans="1:2">
      <c r="A1218" s="171" t="s">
        <v>1082</v>
      </c>
      <c r="B1218" s="86">
        <v>0</v>
      </c>
    </row>
    <row r="1219" spans="1:2">
      <c r="A1219" s="171" t="s">
        <v>160</v>
      </c>
      <c r="B1219" s="86">
        <v>249</v>
      </c>
    </row>
    <row r="1220" spans="1:2">
      <c r="A1220" s="171" t="s">
        <v>1083</v>
      </c>
      <c r="B1220" s="86">
        <v>0</v>
      </c>
    </row>
    <row r="1221" spans="1:2">
      <c r="A1221" s="173" t="s">
        <v>1084</v>
      </c>
      <c r="B1221" s="86">
        <f>SUM(B1222:B1226)</f>
        <v>0</v>
      </c>
    </row>
    <row r="1222" spans="1:2">
      <c r="A1222" s="171" t="s">
        <v>1085</v>
      </c>
      <c r="B1222" s="86">
        <v>0</v>
      </c>
    </row>
    <row r="1223" spans="1:2">
      <c r="A1223" s="171" t="s">
        <v>1086</v>
      </c>
      <c r="B1223" s="86">
        <v>0</v>
      </c>
    </row>
    <row r="1224" spans="1:2">
      <c r="A1224" s="171" t="s">
        <v>1087</v>
      </c>
      <c r="B1224" s="86">
        <v>0</v>
      </c>
    </row>
    <row r="1225" spans="1:2">
      <c r="A1225" s="171" t="s">
        <v>1088</v>
      </c>
      <c r="B1225" s="86">
        <v>0</v>
      </c>
    </row>
    <row r="1226" spans="1:2">
      <c r="A1226" s="171" t="s">
        <v>1089</v>
      </c>
      <c r="B1226" s="86">
        <v>0</v>
      </c>
    </row>
    <row r="1227" spans="1:2">
      <c r="A1227" s="173" t="s">
        <v>1090</v>
      </c>
      <c r="B1227" s="86">
        <f>SUM(B1228:B1232)</f>
        <v>0</v>
      </c>
    </row>
    <row r="1228" spans="1:2">
      <c r="A1228" s="171" t="s">
        <v>1091</v>
      </c>
      <c r="B1228" s="86">
        <v>0</v>
      </c>
    </row>
    <row r="1229" spans="1:2">
      <c r="A1229" s="171" t="s">
        <v>1092</v>
      </c>
      <c r="B1229" s="86">
        <v>0</v>
      </c>
    </row>
    <row r="1230" spans="1:2">
      <c r="A1230" s="171" t="s">
        <v>1093</v>
      </c>
      <c r="B1230" s="86">
        <v>0</v>
      </c>
    </row>
    <row r="1231" spans="1:2">
      <c r="A1231" s="171" t="s">
        <v>1094</v>
      </c>
      <c r="B1231" s="86">
        <v>0</v>
      </c>
    </row>
    <row r="1232" spans="1:2">
      <c r="A1232" s="171" t="s">
        <v>1095</v>
      </c>
      <c r="B1232" s="86">
        <v>0</v>
      </c>
    </row>
    <row r="1233" spans="1:2">
      <c r="A1233" s="173" t="s">
        <v>1096</v>
      </c>
      <c r="B1233" s="86">
        <f>SUM(B1234:B1245)</f>
        <v>100</v>
      </c>
    </row>
    <row r="1234" spans="1:2">
      <c r="A1234" s="171" t="s">
        <v>1097</v>
      </c>
      <c r="B1234" s="86">
        <v>0</v>
      </c>
    </row>
    <row r="1235" spans="1:2">
      <c r="A1235" s="171" t="s">
        <v>1098</v>
      </c>
      <c r="B1235" s="86">
        <v>0</v>
      </c>
    </row>
    <row r="1236" spans="1:2">
      <c r="A1236" s="171" t="s">
        <v>1099</v>
      </c>
      <c r="B1236" s="86">
        <v>0</v>
      </c>
    </row>
    <row r="1237" spans="1:2">
      <c r="A1237" s="171" t="s">
        <v>1100</v>
      </c>
      <c r="B1237" s="86">
        <v>0</v>
      </c>
    </row>
    <row r="1238" spans="1:2">
      <c r="A1238" s="171" t="s">
        <v>1101</v>
      </c>
      <c r="B1238" s="86">
        <v>0</v>
      </c>
    </row>
    <row r="1239" spans="1:2">
      <c r="A1239" s="171" t="s">
        <v>1102</v>
      </c>
      <c r="B1239" s="86">
        <v>0</v>
      </c>
    </row>
    <row r="1240" spans="1:2">
      <c r="A1240" s="171" t="s">
        <v>1103</v>
      </c>
      <c r="B1240" s="86">
        <v>0</v>
      </c>
    </row>
    <row r="1241" spans="1:2">
      <c r="A1241" s="171" t="s">
        <v>1104</v>
      </c>
      <c r="B1241" s="86">
        <v>0</v>
      </c>
    </row>
    <row r="1242" spans="1:2">
      <c r="A1242" s="171" t="s">
        <v>1105</v>
      </c>
      <c r="B1242" s="86">
        <v>0</v>
      </c>
    </row>
    <row r="1243" spans="1:2">
      <c r="A1243" s="171" t="s">
        <v>1106</v>
      </c>
      <c r="B1243" s="86">
        <v>0</v>
      </c>
    </row>
    <row r="1244" spans="1:2">
      <c r="A1244" s="171" t="s">
        <v>1107</v>
      </c>
      <c r="B1244" s="86">
        <v>100</v>
      </c>
    </row>
    <row r="1245" spans="1:2">
      <c r="A1245" s="171" t="s">
        <v>1108</v>
      </c>
      <c r="B1245" s="86">
        <v>0</v>
      </c>
    </row>
    <row r="1246" spans="1:2">
      <c r="A1246" s="173" t="s">
        <v>1109</v>
      </c>
      <c r="B1246" s="86">
        <f>SUM(B1247,B1258,B1264,B1272,B1285,B1289,B1293)</f>
        <v>3542</v>
      </c>
    </row>
    <row r="1247" spans="1:2">
      <c r="A1247" s="173" t="s">
        <v>1110</v>
      </c>
      <c r="B1247" s="86">
        <f>SUM(B1248:B1257)</f>
        <v>1798</v>
      </c>
    </row>
    <row r="1248" spans="1:2">
      <c r="A1248" s="171" t="s">
        <v>151</v>
      </c>
      <c r="B1248" s="86">
        <v>1095</v>
      </c>
    </row>
    <row r="1249" spans="1:2">
      <c r="A1249" s="171" t="s">
        <v>152</v>
      </c>
      <c r="B1249" s="86">
        <v>5</v>
      </c>
    </row>
    <row r="1250" spans="1:2">
      <c r="A1250" s="171" t="s">
        <v>153</v>
      </c>
      <c r="B1250" s="86">
        <v>0</v>
      </c>
    </row>
    <row r="1251" spans="1:2">
      <c r="A1251" s="171" t="s">
        <v>1111</v>
      </c>
      <c r="B1251" s="86">
        <v>60</v>
      </c>
    </row>
    <row r="1252" spans="1:2">
      <c r="A1252" s="171" t="s">
        <v>1112</v>
      </c>
      <c r="B1252" s="86">
        <v>0</v>
      </c>
    </row>
    <row r="1253" spans="1:2">
      <c r="A1253" s="171" t="s">
        <v>1113</v>
      </c>
      <c r="B1253" s="86">
        <v>14</v>
      </c>
    </row>
    <row r="1254" spans="1:2">
      <c r="A1254" s="171" t="s">
        <v>1114</v>
      </c>
      <c r="B1254" s="86">
        <v>240</v>
      </c>
    </row>
    <row r="1255" spans="1:2">
      <c r="A1255" s="171" t="s">
        <v>1115</v>
      </c>
      <c r="B1255" s="86">
        <v>339</v>
      </c>
    </row>
    <row r="1256" spans="1:2">
      <c r="A1256" s="171" t="s">
        <v>160</v>
      </c>
      <c r="B1256" s="86">
        <v>32</v>
      </c>
    </row>
    <row r="1257" spans="1:2">
      <c r="A1257" s="171" t="s">
        <v>1116</v>
      </c>
      <c r="B1257" s="86">
        <v>13</v>
      </c>
    </row>
    <row r="1258" spans="1:2">
      <c r="A1258" s="173" t="s">
        <v>1117</v>
      </c>
      <c r="B1258" s="86">
        <f>SUM(B1259:B1263)</f>
        <v>758</v>
      </c>
    </row>
    <row r="1259" spans="1:2">
      <c r="A1259" s="171" t="s">
        <v>151</v>
      </c>
      <c r="B1259" s="86">
        <v>9</v>
      </c>
    </row>
    <row r="1260" spans="1:2">
      <c r="A1260" s="171" t="s">
        <v>152</v>
      </c>
      <c r="B1260" s="86">
        <v>0</v>
      </c>
    </row>
    <row r="1261" spans="1:2">
      <c r="A1261" s="171" t="s">
        <v>153</v>
      </c>
      <c r="B1261" s="86">
        <v>0</v>
      </c>
    </row>
    <row r="1262" spans="1:2">
      <c r="A1262" s="171" t="s">
        <v>1118</v>
      </c>
      <c r="B1262" s="86">
        <v>749</v>
      </c>
    </row>
    <row r="1263" spans="1:2">
      <c r="A1263" s="171" t="s">
        <v>1119</v>
      </c>
      <c r="B1263" s="86">
        <v>0</v>
      </c>
    </row>
    <row r="1264" spans="1:2">
      <c r="A1264" s="173" t="s">
        <v>1120</v>
      </c>
      <c r="B1264" s="86">
        <f>SUM(B1265:B1271)</f>
        <v>0</v>
      </c>
    </row>
    <row r="1265" spans="1:2">
      <c r="A1265" s="171" t="s">
        <v>151</v>
      </c>
      <c r="B1265" s="86">
        <v>0</v>
      </c>
    </row>
    <row r="1266" spans="1:2">
      <c r="A1266" s="171" t="s">
        <v>152</v>
      </c>
      <c r="B1266" s="86">
        <v>0</v>
      </c>
    </row>
    <row r="1267" spans="1:2">
      <c r="A1267" s="171" t="s">
        <v>153</v>
      </c>
      <c r="B1267" s="86">
        <v>0</v>
      </c>
    </row>
    <row r="1268" spans="1:2">
      <c r="A1268" s="171" t="s">
        <v>1121</v>
      </c>
      <c r="B1268" s="86">
        <v>0</v>
      </c>
    </row>
    <row r="1269" spans="1:2">
      <c r="A1269" s="171" t="s">
        <v>1122</v>
      </c>
      <c r="B1269" s="86">
        <v>0</v>
      </c>
    </row>
    <row r="1270" spans="1:2">
      <c r="A1270" s="171" t="s">
        <v>160</v>
      </c>
      <c r="B1270" s="86">
        <v>0</v>
      </c>
    </row>
    <row r="1271" spans="1:2">
      <c r="A1271" s="171" t="s">
        <v>1123</v>
      </c>
      <c r="B1271" s="86">
        <v>0</v>
      </c>
    </row>
    <row r="1272" spans="1:2">
      <c r="A1272" s="173" t="s">
        <v>1124</v>
      </c>
      <c r="B1272" s="86">
        <f>SUM(B1273:B1284)</f>
        <v>6</v>
      </c>
    </row>
    <row r="1273" spans="1:2">
      <c r="A1273" s="171" t="s">
        <v>151</v>
      </c>
      <c r="B1273" s="86">
        <v>0</v>
      </c>
    </row>
    <row r="1274" spans="1:2">
      <c r="A1274" s="171" t="s">
        <v>152</v>
      </c>
      <c r="B1274" s="86">
        <v>0</v>
      </c>
    </row>
    <row r="1275" spans="1:2">
      <c r="A1275" s="171" t="s">
        <v>153</v>
      </c>
      <c r="B1275" s="86">
        <v>0</v>
      </c>
    </row>
    <row r="1276" spans="1:2">
      <c r="A1276" s="171" t="s">
        <v>1125</v>
      </c>
      <c r="B1276" s="86">
        <v>0</v>
      </c>
    </row>
    <row r="1277" spans="1:2">
      <c r="A1277" s="171" t="s">
        <v>1126</v>
      </c>
      <c r="B1277" s="86">
        <v>0</v>
      </c>
    </row>
    <row r="1278" spans="1:2">
      <c r="A1278" s="171" t="s">
        <v>1127</v>
      </c>
      <c r="B1278" s="86">
        <v>0</v>
      </c>
    </row>
    <row r="1279" spans="1:2">
      <c r="A1279" s="171" t="s">
        <v>1128</v>
      </c>
      <c r="B1279" s="86">
        <v>6</v>
      </c>
    </row>
    <row r="1280" spans="1:2">
      <c r="A1280" s="171" t="s">
        <v>1129</v>
      </c>
      <c r="B1280" s="86">
        <v>0</v>
      </c>
    </row>
    <row r="1281" spans="1:2">
      <c r="A1281" s="171" t="s">
        <v>1130</v>
      </c>
      <c r="B1281" s="86">
        <v>0</v>
      </c>
    </row>
    <row r="1282" spans="1:2">
      <c r="A1282" s="171" t="s">
        <v>1131</v>
      </c>
      <c r="B1282" s="86">
        <v>0</v>
      </c>
    </row>
    <row r="1283" spans="1:2">
      <c r="A1283" s="171" t="s">
        <v>1132</v>
      </c>
      <c r="B1283" s="86">
        <v>0</v>
      </c>
    </row>
    <row r="1284" spans="1:2">
      <c r="A1284" s="171" t="s">
        <v>1133</v>
      </c>
      <c r="B1284" s="86">
        <v>0</v>
      </c>
    </row>
    <row r="1285" spans="1:2">
      <c r="A1285" s="173" t="s">
        <v>1134</v>
      </c>
      <c r="B1285" s="86">
        <f>SUM(B1286:B1288)</f>
        <v>133</v>
      </c>
    </row>
    <row r="1286" spans="1:2">
      <c r="A1286" s="171" t="s">
        <v>1135</v>
      </c>
      <c r="B1286" s="86">
        <v>133</v>
      </c>
    </row>
    <row r="1287" spans="1:2">
      <c r="A1287" s="171" t="s">
        <v>1136</v>
      </c>
      <c r="B1287" s="86">
        <v>0</v>
      </c>
    </row>
    <row r="1288" spans="1:2">
      <c r="A1288" s="171" t="s">
        <v>1137</v>
      </c>
      <c r="B1288" s="86">
        <v>0</v>
      </c>
    </row>
    <row r="1289" spans="1:2">
      <c r="A1289" s="173" t="s">
        <v>1138</v>
      </c>
      <c r="B1289" s="129">
        <f>SUM(B1290:B1292)</f>
        <v>830</v>
      </c>
    </row>
    <row r="1290" spans="1:2">
      <c r="A1290" s="171" t="s">
        <v>1139</v>
      </c>
      <c r="B1290" s="86">
        <v>393</v>
      </c>
    </row>
    <row r="1291" spans="1:2">
      <c r="A1291" s="171" t="s">
        <v>1140</v>
      </c>
      <c r="B1291" s="86">
        <v>437</v>
      </c>
    </row>
    <row r="1292" spans="1:2">
      <c r="A1292" s="171" t="s">
        <v>1141</v>
      </c>
      <c r="B1292" s="86">
        <v>0</v>
      </c>
    </row>
    <row r="1293" spans="1:2">
      <c r="A1293" s="173" t="s">
        <v>1142</v>
      </c>
      <c r="B1293" s="86">
        <f t="shared" ref="B1293:B1296" si="1">B1294</f>
        <v>17</v>
      </c>
    </row>
    <row r="1294" spans="1:2">
      <c r="A1294" s="171" t="s">
        <v>1143</v>
      </c>
      <c r="B1294" s="86">
        <v>17</v>
      </c>
    </row>
    <row r="1295" spans="1:2">
      <c r="A1295" s="173" t="s">
        <v>1144</v>
      </c>
      <c r="B1295" s="86">
        <f t="shared" si="1"/>
        <v>-20290</v>
      </c>
    </row>
    <row r="1296" spans="1:2">
      <c r="A1296" s="173" t="s">
        <v>1145</v>
      </c>
      <c r="B1296" s="86">
        <f t="shared" si="1"/>
        <v>-20290</v>
      </c>
    </row>
    <row r="1297" spans="1:2">
      <c r="A1297" s="171" t="s">
        <v>1146</v>
      </c>
      <c r="B1297" s="86">
        <v>-20290</v>
      </c>
    </row>
    <row r="1298" spans="1:2">
      <c r="A1298" s="173" t="s">
        <v>1147</v>
      </c>
      <c r="B1298" s="86">
        <f>SUM(B1299,B1300,B1305)</f>
        <v>5771</v>
      </c>
    </row>
    <row r="1299" spans="1:2">
      <c r="A1299" s="173" t="s">
        <v>1148</v>
      </c>
      <c r="B1299" s="86">
        <v>0</v>
      </c>
    </row>
    <row r="1300" spans="1:2">
      <c r="A1300" s="173" t="s">
        <v>1149</v>
      </c>
      <c r="B1300" s="86">
        <f>SUM(B1301:B1304)</f>
        <v>0</v>
      </c>
    </row>
    <row r="1301" spans="1:2">
      <c r="A1301" s="171" t="s">
        <v>1150</v>
      </c>
      <c r="B1301" s="86">
        <v>0</v>
      </c>
    </row>
    <row r="1302" spans="1:2">
      <c r="A1302" s="171" t="s">
        <v>1151</v>
      </c>
      <c r="B1302" s="86">
        <v>0</v>
      </c>
    </row>
    <row r="1303" spans="1:2">
      <c r="A1303" s="171" t="s">
        <v>1152</v>
      </c>
      <c r="B1303" s="86">
        <v>0</v>
      </c>
    </row>
    <row r="1304" spans="1:2">
      <c r="A1304" s="171" t="s">
        <v>1153</v>
      </c>
      <c r="B1304" s="86">
        <v>0</v>
      </c>
    </row>
    <row r="1305" spans="1:2">
      <c r="A1305" s="173" t="s">
        <v>1154</v>
      </c>
      <c r="B1305" s="86">
        <f>SUM(B1306:B1309)</f>
        <v>5771</v>
      </c>
    </row>
    <row r="1306" spans="1:2">
      <c r="A1306" s="171" t="s">
        <v>1155</v>
      </c>
      <c r="B1306" s="86">
        <v>5534</v>
      </c>
    </row>
    <row r="1307" spans="1:2">
      <c r="A1307" s="171" t="s">
        <v>1156</v>
      </c>
      <c r="B1307" s="86">
        <v>0</v>
      </c>
    </row>
    <row r="1308" spans="1:2">
      <c r="A1308" s="171" t="s">
        <v>1157</v>
      </c>
      <c r="B1308" s="86">
        <v>237</v>
      </c>
    </row>
    <row r="1309" spans="1:2">
      <c r="A1309" s="171" t="s">
        <v>1158</v>
      </c>
      <c r="B1309" s="86">
        <v>0</v>
      </c>
    </row>
    <row r="1310" spans="1:2">
      <c r="A1310" s="173" t="s">
        <v>1159</v>
      </c>
      <c r="B1310" s="86">
        <f>B1311+B1312+B1313</f>
        <v>89</v>
      </c>
    </row>
    <row r="1311" s="46" customFormat="1" spans="1:2">
      <c r="A1311" s="171" t="s">
        <v>1160</v>
      </c>
      <c r="B1311" s="86">
        <v>0</v>
      </c>
    </row>
    <row r="1312" s="46" customFormat="1" spans="1:2">
      <c r="A1312" s="171" t="s">
        <v>1161</v>
      </c>
      <c r="B1312" s="86">
        <v>0</v>
      </c>
    </row>
    <row r="1313" s="46" customFormat="1" spans="1:2">
      <c r="A1313" s="171" t="s">
        <v>1162</v>
      </c>
      <c r="B1313" s="86">
        <v>89</v>
      </c>
    </row>
  </sheetData>
  <mergeCells count="1">
    <mergeCell ref="A1:B1"/>
  </mergeCells>
  <pageMargins left="3.27" right="0.75" top="0.39" bottom="0.9" header="0.08" footer="0.35"/>
  <pageSetup paperSize="9" scale="80" firstPageNumber="20" orientation="landscape" useFirstPageNumber="1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workbookViewId="0">
      <selection activeCell="A1" sqref="$A1:$XFD1048576"/>
    </sheetView>
  </sheetViews>
  <sheetFormatPr defaultColWidth="9" defaultRowHeight="13.5" outlineLevelCol="4"/>
  <cols>
    <col min="1" max="1" width="7.625" style="166" customWidth="1"/>
    <col min="2" max="2" width="32.125" style="166" customWidth="1"/>
    <col min="3" max="5" width="14" style="46" customWidth="1"/>
    <col min="6" max="16384" width="9" style="166"/>
  </cols>
  <sheetData>
    <row r="1" ht="30" customHeight="1" spans="1:5">
      <c r="A1" s="167" t="s">
        <v>1175</v>
      </c>
      <c r="B1" s="167"/>
      <c r="C1" s="167"/>
      <c r="D1" s="167"/>
      <c r="E1" s="167"/>
    </row>
    <row r="2" spans="1:5">
      <c r="A2" s="168"/>
      <c r="B2" s="168"/>
      <c r="E2" s="169" t="s">
        <v>27</v>
      </c>
    </row>
    <row r="3" ht="33.95" customHeight="1" spans="1:5">
      <c r="A3" s="170" t="s">
        <v>1176</v>
      </c>
      <c r="B3" s="170" t="s">
        <v>1177</v>
      </c>
      <c r="C3" s="50" t="s">
        <v>29</v>
      </c>
      <c r="D3" s="51" t="s">
        <v>30</v>
      </c>
      <c r="E3" s="50" t="s">
        <v>31</v>
      </c>
    </row>
    <row r="4" ht="18.95" customHeight="1" spans="1:5">
      <c r="A4" s="171"/>
      <c r="B4" s="85" t="s">
        <v>148</v>
      </c>
      <c r="C4" s="172">
        <f>SUM(C5,C10,C21,C29,C36,C40,C43,C47,C50,C56,C59,C64)</f>
        <v>389712</v>
      </c>
      <c r="D4" s="172">
        <f>D5+D10+D21+D29+D36+D40+D43+D47+D50+D56+D60+D65+D68</f>
        <v>427947</v>
      </c>
      <c r="E4" s="172">
        <f>E5+E10+E21+E29+E36+E40+E43+E47+E50+E56+E60+E68</f>
        <v>337787</v>
      </c>
    </row>
    <row r="5" spans="1:5">
      <c r="A5" s="173">
        <v>501</v>
      </c>
      <c r="B5" s="173" t="s">
        <v>1178</v>
      </c>
      <c r="C5" s="172">
        <v>46966</v>
      </c>
      <c r="D5" s="172">
        <f>SUM(D6:D9)</f>
        <v>44071</v>
      </c>
      <c r="E5" s="172">
        <v>38656</v>
      </c>
    </row>
    <row r="6" spans="1:5">
      <c r="A6" s="171">
        <v>50101</v>
      </c>
      <c r="B6" s="171" t="s">
        <v>1179</v>
      </c>
      <c r="C6" s="172">
        <v>28522</v>
      </c>
      <c r="D6" s="86">
        <v>24333</v>
      </c>
      <c r="E6" s="172">
        <v>23174</v>
      </c>
    </row>
    <row r="7" spans="1:5">
      <c r="A7" s="171">
        <v>50102</v>
      </c>
      <c r="B7" s="171" t="s">
        <v>1180</v>
      </c>
      <c r="C7" s="172">
        <v>8368</v>
      </c>
      <c r="D7" s="86">
        <v>10349</v>
      </c>
      <c r="E7" s="172">
        <v>7273</v>
      </c>
    </row>
    <row r="8" spans="1:5">
      <c r="A8" s="171">
        <v>50103</v>
      </c>
      <c r="B8" s="171" t="s">
        <v>1181</v>
      </c>
      <c r="C8" s="172">
        <v>4874</v>
      </c>
      <c r="D8" s="86">
        <v>3703</v>
      </c>
      <c r="E8" s="172">
        <v>3090</v>
      </c>
    </row>
    <row r="9" spans="1:5">
      <c r="A9" s="171">
        <v>50199</v>
      </c>
      <c r="B9" s="171" t="s">
        <v>1182</v>
      </c>
      <c r="C9" s="172">
        <v>5202</v>
      </c>
      <c r="D9" s="86">
        <v>5686</v>
      </c>
      <c r="E9" s="172">
        <v>5119</v>
      </c>
    </row>
    <row r="10" spans="1:5">
      <c r="A10" s="173">
        <v>502</v>
      </c>
      <c r="B10" s="173" t="s">
        <v>1183</v>
      </c>
      <c r="C10" s="172">
        <v>32801</v>
      </c>
      <c r="D10" s="172">
        <f>SUM(D11:D20)</f>
        <v>25812</v>
      </c>
      <c r="E10" s="172">
        <v>17879</v>
      </c>
    </row>
    <row r="11" spans="1:5">
      <c r="A11" s="171">
        <v>50201</v>
      </c>
      <c r="B11" s="171" t="s">
        <v>1184</v>
      </c>
      <c r="C11" s="172">
        <v>7172</v>
      </c>
      <c r="D11" s="86">
        <v>7566</v>
      </c>
      <c r="E11" s="172">
        <v>4940</v>
      </c>
    </row>
    <row r="12" spans="1:5">
      <c r="A12" s="171">
        <v>50202</v>
      </c>
      <c r="B12" s="171" t="s">
        <v>1185</v>
      </c>
      <c r="C12" s="172">
        <v>586</v>
      </c>
      <c r="D12" s="86">
        <v>291</v>
      </c>
      <c r="E12" s="172">
        <v>276</v>
      </c>
    </row>
    <row r="13" spans="1:5">
      <c r="A13" s="171">
        <v>50203</v>
      </c>
      <c r="B13" s="171" t="s">
        <v>1186</v>
      </c>
      <c r="C13" s="172">
        <v>274</v>
      </c>
      <c r="D13" s="86">
        <v>393</v>
      </c>
      <c r="E13" s="172">
        <v>186</v>
      </c>
    </row>
    <row r="14" spans="1:5">
      <c r="A14" s="171">
        <v>50204</v>
      </c>
      <c r="B14" s="171" t="s">
        <v>1187</v>
      </c>
      <c r="C14" s="172">
        <v>100</v>
      </c>
      <c r="D14" s="86">
        <v>206</v>
      </c>
      <c r="E14" s="172">
        <v>94</v>
      </c>
    </row>
    <row r="15" spans="1:5">
      <c r="A15" s="171">
        <v>50205</v>
      </c>
      <c r="B15" s="171" t="s">
        <v>1188</v>
      </c>
      <c r="C15" s="172">
        <v>3268</v>
      </c>
      <c r="D15" s="86">
        <v>739</v>
      </c>
      <c r="E15" s="172">
        <v>633</v>
      </c>
    </row>
    <row r="16" spans="1:5">
      <c r="A16" s="171">
        <v>50206</v>
      </c>
      <c r="B16" s="171" t="s">
        <v>1189</v>
      </c>
      <c r="C16" s="172">
        <v>190</v>
      </c>
      <c r="D16" s="86">
        <v>291</v>
      </c>
      <c r="E16" s="172">
        <v>202</v>
      </c>
    </row>
    <row r="17" spans="1:5">
      <c r="A17" s="171">
        <v>50207</v>
      </c>
      <c r="B17" s="171" t="s">
        <v>1190</v>
      </c>
      <c r="C17" s="172">
        <v>0</v>
      </c>
      <c r="D17" s="86">
        <v>0</v>
      </c>
      <c r="E17" s="172">
        <v>0</v>
      </c>
    </row>
    <row r="18" spans="1:5">
      <c r="A18" s="171">
        <v>50208</v>
      </c>
      <c r="B18" s="171" t="s">
        <v>1191</v>
      </c>
      <c r="C18" s="172">
        <v>341</v>
      </c>
      <c r="D18" s="86">
        <v>518</v>
      </c>
      <c r="E18" s="172">
        <v>334</v>
      </c>
    </row>
    <row r="19" spans="1:5">
      <c r="A19" s="171">
        <v>50209</v>
      </c>
      <c r="B19" s="171" t="s">
        <v>1192</v>
      </c>
      <c r="C19" s="172">
        <v>467</v>
      </c>
      <c r="D19" s="86">
        <v>355</v>
      </c>
      <c r="E19" s="172">
        <v>448</v>
      </c>
    </row>
    <row r="20" spans="1:5">
      <c r="A20" s="171">
        <v>50299</v>
      </c>
      <c r="B20" s="171" t="s">
        <v>1193</v>
      </c>
      <c r="C20" s="172">
        <v>20403</v>
      </c>
      <c r="D20" s="86">
        <v>15453</v>
      </c>
      <c r="E20" s="172">
        <v>10766</v>
      </c>
    </row>
    <row r="21" spans="1:5">
      <c r="A21" s="173">
        <v>503</v>
      </c>
      <c r="B21" s="173" t="s">
        <v>1194</v>
      </c>
      <c r="C21" s="172">
        <v>54145</v>
      </c>
      <c r="D21" s="172">
        <f>SUM(D22:D28)</f>
        <v>119182</v>
      </c>
      <c r="E21" s="172">
        <v>74511</v>
      </c>
    </row>
    <row r="22" spans="1:5">
      <c r="A22" s="171">
        <v>50301</v>
      </c>
      <c r="B22" s="171" t="s">
        <v>1195</v>
      </c>
      <c r="C22" s="172">
        <v>417</v>
      </c>
      <c r="D22" s="86">
        <v>1399</v>
      </c>
      <c r="E22" s="172">
        <v>1332</v>
      </c>
    </row>
    <row r="23" spans="1:5">
      <c r="A23" s="171">
        <v>50302</v>
      </c>
      <c r="B23" s="171" t="s">
        <v>1196</v>
      </c>
      <c r="C23" s="172">
        <v>41355</v>
      </c>
      <c r="D23" s="86">
        <v>50237</v>
      </c>
      <c r="E23" s="172">
        <v>47845</v>
      </c>
    </row>
    <row r="24" spans="1:5">
      <c r="A24" s="171">
        <v>50303</v>
      </c>
      <c r="B24" s="171" t="s">
        <v>1197</v>
      </c>
      <c r="C24" s="172">
        <v>76</v>
      </c>
      <c r="D24" s="86">
        <v>16</v>
      </c>
      <c r="E24" s="172">
        <v>14</v>
      </c>
    </row>
    <row r="25" spans="1:5">
      <c r="A25" s="171">
        <v>50305</v>
      </c>
      <c r="B25" s="171" t="s">
        <v>1198</v>
      </c>
      <c r="C25" s="172">
        <v>439</v>
      </c>
      <c r="D25" s="86">
        <v>568</v>
      </c>
      <c r="E25" s="172">
        <v>541</v>
      </c>
    </row>
    <row r="26" spans="1:5">
      <c r="A26" s="171">
        <v>50306</v>
      </c>
      <c r="B26" s="171" t="s">
        <v>1199</v>
      </c>
      <c r="C26" s="172">
        <v>1709</v>
      </c>
      <c r="D26" s="86">
        <v>301</v>
      </c>
      <c r="E26" s="172">
        <v>287</v>
      </c>
    </row>
    <row r="27" spans="1:5">
      <c r="A27" s="171">
        <v>50307</v>
      </c>
      <c r="B27" s="171" t="s">
        <v>1200</v>
      </c>
      <c r="C27" s="172">
        <v>204</v>
      </c>
      <c r="D27" s="86">
        <v>19</v>
      </c>
      <c r="E27" s="172">
        <v>19</v>
      </c>
    </row>
    <row r="28" spans="1:5">
      <c r="A28" s="171">
        <v>50399</v>
      </c>
      <c r="B28" s="171" t="s">
        <v>1201</v>
      </c>
      <c r="C28" s="172">
        <v>9945</v>
      </c>
      <c r="D28" s="86">
        <v>66642</v>
      </c>
      <c r="E28" s="172">
        <v>24473</v>
      </c>
    </row>
    <row r="29" spans="1:5">
      <c r="A29" s="173">
        <v>504</v>
      </c>
      <c r="B29" s="173" t="s">
        <v>1202</v>
      </c>
      <c r="C29" s="172">
        <v>33612</v>
      </c>
      <c r="D29" s="172">
        <f>SUM(D30:D35)</f>
        <v>609</v>
      </c>
      <c r="E29" s="172">
        <v>6862</v>
      </c>
    </row>
    <row r="30" spans="1:5">
      <c r="A30" s="171">
        <v>50401</v>
      </c>
      <c r="B30" s="171" t="s">
        <v>1195</v>
      </c>
      <c r="C30" s="172">
        <v>2415</v>
      </c>
      <c r="D30" s="86">
        <v>209</v>
      </c>
      <c r="E30" s="172">
        <v>2758</v>
      </c>
    </row>
    <row r="31" spans="1:5">
      <c r="A31" s="171">
        <v>50402</v>
      </c>
      <c r="B31" s="171" t="s">
        <v>1196</v>
      </c>
      <c r="C31" s="172">
        <v>31192</v>
      </c>
      <c r="D31" s="86">
        <v>212</v>
      </c>
      <c r="E31" s="172">
        <v>1599</v>
      </c>
    </row>
    <row r="32" spans="1:5">
      <c r="A32" s="171">
        <v>50403</v>
      </c>
      <c r="B32" s="171" t="s">
        <v>1197</v>
      </c>
      <c r="C32" s="172">
        <v>0</v>
      </c>
      <c r="D32" s="86">
        <v>0</v>
      </c>
      <c r="E32" s="172">
        <v>0</v>
      </c>
    </row>
    <row r="33" spans="1:5">
      <c r="A33" s="171">
        <v>50404</v>
      </c>
      <c r="B33" s="171" t="s">
        <v>1199</v>
      </c>
      <c r="C33" s="172">
        <v>5</v>
      </c>
      <c r="D33" s="86">
        <v>188</v>
      </c>
      <c r="E33" s="172">
        <v>67</v>
      </c>
    </row>
    <row r="34" spans="1:5">
      <c r="A34" s="171">
        <v>50405</v>
      </c>
      <c r="B34" s="171" t="s">
        <v>1200</v>
      </c>
      <c r="C34" s="172">
        <v>0</v>
      </c>
      <c r="D34" s="86">
        <v>0</v>
      </c>
      <c r="E34" s="172">
        <v>0</v>
      </c>
    </row>
    <row r="35" spans="1:5">
      <c r="A35" s="171">
        <v>50499</v>
      </c>
      <c r="B35" s="171" t="s">
        <v>1201</v>
      </c>
      <c r="C35" s="172">
        <v>0</v>
      </c>
      <c r="D35" s="86">
        <v>0</v>
      </c>
      <c r="E35" s="172">
        <v>2438</v>
      </c>
    </row>
    <row r="36" spans="1:5">
      <c r="A36" s="173">
        <v>505</v>
      </c>
      <c r="B36" s="173" t="s">
        <v>1203</v>
      </c>
      <c r="C36" s="172">
        <v>95631</v>
      </c>
      <c r="D36" s="172">
        <f>SUM(D37:D39)</f>
        <v>109208</v>
      </c>
      <c r="E36" s="172">
        <v>95482</v>
      </c>
    </row>
    <row r="37" spans="1:5">
      <c r="A37" s="171">
        <v>50501</v>
      </c>
      <c r="B37" s="171" t="s">
        <v>1204</v>
      </c>
      <c r="C37" s="172">
        <v>73845</v>
      </c>
      <c r="D37" s="86">
        <v>83036</v>
      </c>
      <c r="E37" s="172">
        <v>71848</v>
      </c>
    </row>
    <row r="38" spans="1:5">
      <c r="A38" s="171">
        <v>50502</v>
      </c>
      <c r="B38" s="171" t="s">
        <v>1205</v>
      </c>
      <c r="C38" s="172">
        <v>21123</v>
      </c>
      <c r="D38" s="86">
        <v>18157</v>
      </c>
      <c r="E38" s="172">
        <v>17143</v>
      </c>
    </row>
    <row r="39" spans="1:5">
      <c r="A39" s="171">
        <v>50599</v>
      </c>
      <c r="B39" s="171" t="s">
        <v>1206</v>
      </c>
      <c r="C39" s="172">
        <v>663</v>
      </c>
      <c r="D39" s="86">
        <v>8015</v>
      </c>
      <c r="E39" s="172">
        <v>6491</v>
      </c>
    </row>
    <row r="40" spans="1:5">
      <c r="A40" s="173">
        <v>506</v>
      </c>
      <c r="B40" s="173" t="s">
        <v>1207</v>
      </c>
      <c r="C40" s="172">
        <v>2989</v>
      </c>
      <c r="D40" s="172">
        <f>SUM(D41:D42)</f>
        <v>10294</v>
      </c>
      <c r="E40" s="172">
        <v>3483</v>
      </c>
    </row>
    <row r="41" spans="1:5">
      <c r="A41" s="171">
        <v>50601</v>
      </c>
      <c r="B41" s="171" t="s">
        <v>1208</v>
      </c>
      <c r="C41" s="172">
        <v>2989</v>
      </c>
      <c r="D41" s="86">
        <v>9419</v>
      </c>
      <c r="E41" s="172">
        <v>2608</v>
      </c>
    </row>
    <row r="42" spans="1:5">
      <c r="A42" s="171">
        <v>50602</v>
      </c>
      <c r="B42" s="171" t="s">
        <v>1209</v>
      </c>
      <c r="C42" s="172">
        <v>0</v>
      </c>
      <c r="D42" s="86">
        <v>875</v>
      </c>
      <c r="E42" s="172">
        <v>875</v>
      </c>
    </row>
    <row r="43" spans="1:5">
      <c r="A43" s="173">
        <v>507</v>
      </c>
      <c r="B43" s="173" t="s">
        <v>1210</v>
      </c>
      <c r="C43" s="172">
        <v>10119</v>
      </c>
      <c r="D43" s="172">
        <f>SUM(D44:D46)</f>
        <v>1</v>
      </c>
      <c r="E43" s="172">
        <v>2668</v>
      </c>
    </row>
    <row r="44" spans="1:5">
      <c r="A44" s="171">
        <v>50701</v>
      </c>
      <c r="B44" s="171" t="s">
        <v>1211</v>
      </c>
      <c r="C44" s="172">
        <v>0</v>
      </c>
      <c r="D44" s="86">
        <v>1</v>
      </c>
      <c r="E44" s="172">
        <v>0</v>
      </c>
    </row>
    <row r="45" spans="1:5">
      <c r="A45" s="171">
        <v>50702</v>
      </c>
      <c r="B45" s="171" t="s">
        <v>1212</v>
      </c>
      <c r="C45" s="172">
        <v>1049</v>
      </c>
      <c r="D45" s="172"/>
      <c r="E45" s="172">
        <v>897</v>
      </c>
    </row>
    <row r="46" spans="1:5">
      <c r="A46" s="171">
        <v>50799</v>
      </c>
      <c r="B46" s="171" t="s">
        <v>1213</v>
      </c>
      <c r="C46" s="172">
        <v>9070</v>
      </c>
      <c r="D46" s="172"/>
      <c r="E46" s="172">
        <v>1771</v>
      </c>
    </row>
    <row r="47" spans="1:5">
      <c r="A47" s="173">
        <v>508</v>
      </c>
      <c r="B47" s="173" t="s">
        <v>1214</v>
      </c>
      <c r="C47" s="172">
        <v>11479</v>
      </c>
      <c r="D47" s="172"/>
      <c r="E47" s="172">
        <v>4166</v>
      </c>
    </row>
    <row r="48" spans="1:5">
      <c r="A48" s="171">
        <v>50801</v>
      </c>
      <c r="B48" s="171" t="s">
        <v>1215</v>
      </c>
      <c r="C48" s="172">
        <v>11479</v>
      </c>
      <c r="D48" s="172"/>
      <c r="E48" s="172">
        <v>4166</v>
      </c>
    </row>
    <row r="49" spans="1:5">
      <c r="A49" s="171">
        <v>50802</v>
      </c>
      <c r="B49" s="171" t="s">
        <v>1216</v>
      </c>
      <c r="C49" s="172">
        <v>0</v>
      </c>
      <c r="D49" s="172">
        <v>0</v>
      </c>
      <c r="E49" s="172">
        <v>0</v>
      </c>
    </row>
    <row r="50" spans="1:5">
      <c r="A50" s="173">
        <v>509</v>
      </c>
      <c r="B50" s="173" t="s">
        <v>1217</v>
      </c>
      <c r="C50" s="172">
        <v>68375</v>
      </c>
      <c r="D50" s="172">
        <f>SUM(D51:D55)</f>
        <v>67908</v>
      </c>
      <c r="E50" s="172">
        <v>62308</v>
      </c>
    </row>
    <row r="51" spans="1:5">
      <c r="A51" s="171">
        <v>50901</v>
      </c>
      <c r="B51" s="171" t="s">
        <v>1218</v>
      </c>
      <c r="C51" s="172">
        <v>30875</v>
      </c>
      <c r="D51" s="86">
        <v>28393</v>
      </c>
      <c r="E51" s="172">
        <v>27041</v>
      </c>
    </row>
    <row r="52" spans="1:5">
      <c r="A52" s="171">
        <v>50902</v>
      </c>
      <c r="B52" s="171" t="s">
        <v>1219</v>
      </c>
      <c r="C52" s="172">
        <v>6737</v>
      </c>
      <c r="D52" s="86">
        <v>4552</v>
      </c>
      <c r="E52" s="172">
        <v>4333</v>
      </c>
    </row>
    <row r="53" spans="1:5">
      <c r="A53" s="171">
        <v>50903</v>
      </c>
      <c r="B53" s="171" t="s">
        <v>1220</v>
      </c>
      <c r="C53" s="172">
        <v>1173</v>
      </c>
      <c r="D53" s="86">
        <v>1702</v>
      </c>
      <c r="E53" s="172">
        <v>1621</v>
      </c>
    </row>
    <row r="54" spans="1:5">
      <c r="A54" s="171">
        <v>50905</v>
      </c>
      <c r="B54" s="171" t="s">
        <v>1221</v>
      </c>
      <c r="C54" s="172">
        <v>87</v>
      </c>
      <c r="D54" s="86">
        <v>5796</v>
      </c>
      <c r="E54" s="172">
        <v>3157</v>
      </c>
    </row>
    <row r="55" spans="1:5">
      <c r="A55" s="171">
        <v>50999</v>
      </c>
      <c r="B55" s="171" t="s">
        <v>1222</v>
      </c>
      <c r="C55" s="172">
        <v>29503</v>
      </c>
      <c r="D55" s="86">
        <v>27465</v>
      </c>
      <c r="E55" s="172">
        <v>26156</v>
      </c>
    </row>
    <row r="56" spans="1:5">
      <c r="A56" s="173">
        <v>510</v>
      </c>
      <c r="B56" s="173" t="s">
        <v>1223</v>
      </c>
      <c r="C56" s="172">
        <v>33595</v>
      </c>
      <c r="D56" s="172">
        <f>SUM(D57)</f>
        <v>21475</v>
      </c>
      <c r="E56" s="172">
        <v>25357</v>
      </c>
    </row>
    <row r="57" spans="1:5">
      <c r="A57" s="171">
        <v>51002</v>
      </c>
      <c r="B57" s="171" t="s">
        <v>1224</v>
      </c>
      <c r="C57" s="172">
        <v>33595</v>
      </c>
      <c r="D57" s="86">
        <v>21475</v>
      </c>
      <c r="E57" s="172">
        <v>25355</v>
      </c>
    </row>
    <row r="58" spans="1:5">
      <c r="A58" s="171">
        <v>51003</v>
      </c>
      <c r="B58" s="171" t="s">
        <v>539</v>
      </c>
      <c r="C58" s="172">
        <v>0</v>
      </c>
      <c r="D58" s="172">
        <v>0</v>
      </c>
      <c r="E58" s="172">
        <v>0</v>
      </c>
    </row>
    <row r="59" s="46" customFormat="1" spans="1:5">
      <c r="A59" s="171">
        <v>51004</v>
      </c>
      <c r="B59" s="171" t="s">
        <v>1225</v>
      </c>
      <c r="C59" s="172">
        <v>0</v>
      </c>
      <c r="D59" s="172">
        <v>0</v>
      </c>
      <c r="E59" s="172">
        <v>2</v>
      </c>
    </row>
    <row r="60" s="164" customFormat="1" spans="1:5">
      <c r="A60" s="173">
        <v>511</v>
      </c>
      <c r="B60" s="173" t="s">
        <v>1226</v>
      </c>
      <c r="C60" s="174">
        <v>4056</v>
      </c>
      <c r="D60" s="174">
        <f>SUM(D61:D64)</f>
        <v>0</v>
      </c>
      <c r="E60" s="174">
        <v>5860</v>
      </c>
    </row>
    <row r="61" spans="1:5">
      <c r="A61" s="171">
        <v>51101</v>
      </c>
      <c r="B61" s="171" t="s">
        <v>1227</v>
      </c>
      <c r="C61" s="172">
        <v>3921</v>
      </c>
      <c r="D61" s="172"/>
      <c r="E61" s="172">
        <v>5534</v>
      </c>
    </row>
    <row r="62" spans="1:5">
      <c r="A62" s="171">
        <v>51102</v>
      </c>
      <c r="B62" s="171" t="s">
        <v>1228</v>
      </c>
      <c r="C62" s="172">
        <v>116</v>
      </c>
      <c r="D62" s="172"/>
      <c r="E62" s="172">
        <v>237</v>
      </c>
    </row>
    <row r="63" spans="1:5">
      <c r="A63" s="171">
        <v>51103</v>
      </c>
      <c r="B63" s="171" t="s">
        <v>1229</v>
      </c>
      <c r="C63" s="172">
        <v>19</v>
      </c>
      <c r="D63" s="172"/>
      <c r="E63" s="172">
        <v>89</v>
      </c>
    </row>
    <row r="64" s="46" customFormat="1" spans="1:5">
      <c r="A64" s="171">
        <v>51104</v>
      </c>
      <c r="B64" s="171" t="s">
        <v>1230</v>
      </c>
      <c r="C64" s="172">
        <v>0</v>
      </c>
      <c r="D64" s="172">
        <v>0</v>
      </c>
      <c r="E64" s="172"/>
    </row>
    <row r="65" s="46" customFormat="1" spans="1:5">
      <c r="A65" s="173">
        <v>514</v>
      </c>
      <c r="B65" s="173" t="s">
        <v>1231</v>
      </c>
      <c r="C65" s="172"/>
      <c r="D65" s="172">
        <f>SUM(D66:D67)</f>
        <v>22656</v>
      </c>
      <c r="E65" s="172"/>
    </row>
    <row r="66" s="46" customFormat="1" spans="1:5">
      <c r="A66" s="171">
        <v>51401</v>
      </c>
      <c r="B66" s="171" t="s">
        <v>1232</v>
      </c>
      <c r="C66" s="172"/>
      <c r="D66" s="86">
        <v>3000</v>
      </c>
      <c r="E66" s="172"/>
    </row>
    <row r="67" s="46" customFormat="1" spans="1:5">
      <c r="A67" s="171">
        <v>51402</v>
      </c>
      <c r="B67" s="175" t="s">
        <v>1233</v>
      </c>
      <c r="C67" s="172"/>
      <c r="D67" s="86">
        <v>19656</v>
      </c>
      <c r="E67" s="172"/>
    </row>
    <row r="68" s="164" customFormat="1" spans="1:5">
      <c r="A68" s="173">
        <v>599</v>
      </c>
      <c r="B68" s="173" t="s">
        <v>1234</v>
      </c>
      <c r="C68" s="174">
        <v>0</v>
      </c>
      <c r="D68" s="172">
        <f>SUM(D69:D72)</f>
        <v>6731</v>
      </c>
      <c r="E68" s="176">
        <v>555</v>
      </c>
    </row>
    <row r="69" spans="1:5">
      <c r="A69" s="171">
        <v>59906</v>
      </c>
      <c r="B69" s="171" t="s">
        <v>1235</v>
      </c>
      <c r="C69" s="172">
        <v>0</v>
      </c>
      <c r="D69" s="172">
        <v>0</v>
      </c>
      <c r="E69" s="172"/>
    </row>
    <row r="70" spans="1:5">
      <c r="A70" s="171">
        <v>59907</v>
      </c>
      <c r="B70" s="175" t="s">
        <v>1236</v>
      </c>
      <c r="C70" s="172">
        <v>0</v>
      </c>
      <c r="D70" s="172">
        <v>0</v>
      </c>
      <c r="E70" s="172">
        <v>0</v>
      </c>
    </row>
    <row r="71" spans="1:5">
      <c r="A71" s="171">
        <v>59908</v>
      </c>
      <c r="B71" s="171" t="s">
        <v>1237</v>
      </c>
      <c r="C71" s="176">
        <v>0</v>
      </c>
      <c r="D71" s="176">
        <v>0</v>
      </c>
      <c r="E71" s="176">
        <v>0</v>
      </c>
    </row>
    <row r="72" s="165" customFormat="1" ht="12" spans="1:5">
      <c r="A72" s="177">
        <v>59999</v>
      </c>
      <c r="B72" s="177" t="s">
        <v>1010</v>
      </c>
      <c r="C72" s="176">
        <v>0</v>
      </c>
      <c r="D72" s="176">
        <v>6731</v>
      </c>
      <c r="E72" s="176">
        <v>555</v>
      </c>
    </row>
  </sheetData>
  <mergeCells count="1">
    <mergeCell ref="A1:E1"/>
  </mergeCells>
  <pageMargins left="3.07" right="0.7" top="0.47" bottom="0.9" header="0.16" footer="0.16"/>
  <pageSetup paperSize="9" scale="80" firstPageNumber="40" orientation="landscape" useFirstPageNumber="1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opLeftCell="A37" workbookViewId="0">
      <selection activeCell="A37" sqref="$A1:$XFD1048576"/>
    </sheetView>
  </sheetViews>
  <sheetFormatPr defaultColWidth="9" defaultRowHeight="13.5" outlineLevelCol="5"/>
  <cols>
    <col min="1" max="1" width="45.125" style="7" customWidth="1"/>
    <col min="2" max="4" width="12.875" style="24" customWidth="1"/>
    <col min="5" max="5" width="9.5" style="7" customWidth="1"/>
    <col min="6" max="6" width="10.625" style="152" customWidth="1"/>
    <col min="7" max="16384" width="9" style="7"/>
  </cols>
  <sheetData>
    <row r="1" ht="25.5" spans="1:6">
      <c r="A1" s="153" t="s">
        <v>1238</v>
      </c>
      <c r="B1" s="153"/>
      <c r="C1" s="153"/>
      <c r="D1" s="153"/>
      <c r="E1" s="153"/>
      <c r="F1" s="153"/>
    </row>
    <row r="2" spans="1:6">
      <c r="A2" s="154"/>
      <c r="B2" s="155"/>
      <c r="C2" s="155"/>
      <c r="D2" s="155"/>
      <c r="F2" s="156" t="s">
        <v>27</v>
      </c>
    </row>
    <row r="3" ht="27.75" customHeight="1" spans="1:6">
      <c r="A3" s="31" t="s">
        <v>28</v>
      </c>
      <c r="B3" s="11" t="s">
        <v>29</v>
      </c>
      <c r="C3" s="11" t="s">
        <v>30</v>
      </c>
      <c r="D3" s="11" t="s">
        <v>31</v>
      </c>
      <c r="E3" s="11" t="s">
        <v>32</v>
      </c>
      <c r="F3" s="12" t="s">
        <v>33</v>
      </c>
    </row>
    <row r="4" s="150" customFormat="1" ht="18.75" customHeight="1" spans="1:6">
      <c r="A4" s="157" t="s">
        <v>1239</v>
      </c>
      <c r="B4" s="158">
        <f>SUM(B5,B52,B53,B56,B57,B58)</f>
        <v>389203</v>
      </c>
      <c r="C4" s="19">
        <f>SUM(C5,C56,C57,C58)</f>
        <v>365375</v>
      </c>
      <c r="D4" s="158">
        <f>SUM(D5,D52,D53,D56,D57,D58)</f>
        <v>509652</v>
      </c>
      <c r="E4" s="159">
        <f>IF(C4&lt;&gt;0,100*D4/C4,"")</f>
        <v>139.487375983579</v>
      </c>
      <c r="F4" s="160">
        <f>IF(B4&lt;&gt;0,100*(D4-B4)/B4,"")</f>
        <v>30.9476031788039</v>
      </c>
    </row>
    <row r="5" s="151" customFormat="1" ht="17.1" customHeight="1" spans="1:6">
      <c r="A5" s="20" t="s">
        <v>1240</v>
      </c>
      <c r="B5" s="19">
        <f>SUM(B6,B13,B49)</f>
        <v>335859</v>
      </c>
      <c r="C5" s="19">
        <f>SUM(C6,C13,C49)</f>
        <v>282164</v>
      </c>
      <c r="D5" s="19">
        <f>SUM(D6,D13,D49)</f>
        <v>369267</v>
      </c>
      <c r="E5" s="15">
        <f>IF(C5&lt;&gt;0,100*D5/C5,"")</f>
        <v>130.869636098156</v>
      </c>
      <c r="F5" s="161">
        <f>IF(B5&lt;&gt;0,100*(D5-B5)/B5,"")</f>
        <v>9.94703134351022</v>
      </c>
    </row>
    <row r="6" ht="17.1" customHeight="1" spans="1:6">
      <c r="A6" s="162" t="s">
        <v>38</v>
      </c>
      <c r="B6" s="19">
        <f>SUM(B7:B12)</f>
        <v>5459</v>
      </c>
      <c r="C6" s="19">
        <f>SUM(C7:C12)</f>
        <v>5459</v>
      </c>
      <c r="D6" s="19">
        <f>SUM(D7:D12)</f>
        <v>5459</v>
      </c>
      <c r="E6" s="15">
        <f>IF(C6&lt;&gt;0,100*D6/C6,"")</f>
        <v>100</v>
      </c>
      <c r="F6" s="161">
        <f>IF(B6&lt;&gt;0,100*(D6-B6)/B6,"")</f>
        <v>0</v>
      </c>
    </row>
    <row r="7" ht="17.1" customHeight="1" spans="1:6">
      <c r="A7" s="162" t="s">
        <v>40</v>
      </c>
      <c r="B7" s="19">
        <v>433</v>
      </c>
      <c r="C7" s="19">
        <v>433</v>
      </c>
      <c r="D7" s="19">
        <v>433</v>
      </c>
      <c r="E7" s="15">
        <f>IF(C7&lt;&gt;0,100*D7/C7,"")</f>
        <v>100</v>
      </c>
      <c r="F7" s="161">
        <f>IF(B7&lt;&gt;0,100*(D7-B7)/B7,"")</f>
        <v>0</v>
      </c>
    </row>
    <row r="8" ht="17.1" customHeight="1" spans="1:6">
      <c r="A8" s="162" t="s">
        <v>42</v>
      </c>
      <c r="B8" s="19">
        <v>285</v>
      </c>
      <c r="C8" s="19">
        <v>285</v>
      </c>
      <c r="D8" s="19">
        <v>285</v>
      </c>
      <c r="E8" s="15">
        <f>IF(C8&lt;&gt;0,100*D8/C8,"")</f>
        <v>100</v>
      </c>
      <c r="F8" s="161">
        <f>IF(B8&lt;&gt;0,100*(D8-B8)/B8,"")</f>
        <v>0</v>
      </c>
    </row>
    <row r="9" ht="17.1" customHeight="1" spans="1:6">
      <c r="A9" s="162" t="s">
        <v>44</v>
      </c>
      <c r="B9" s="19">
        <v>2718</v>
      </c>
      <c r="C9" s="19">
        <v>2718</v>
      </c>
      <c r="D9" s="19">
        <v>2718</v>
      </c>
      <c r="E9" s="15"/>
      <c r="F9" s="161"/>
    </row>
    <row r="10" ht="17.1" customHeight="1" spans="1:6">
      <c r="A10" s="162" t="s">
        <v>46</v>
      </c>
      <c r="B10" s="19">
        <v>0</v>
      </c>
      <c r="C10" s="19"/>
      <c r="D10" s="19">
        <v>0</v>
      </c>
      <c r="E10" s="15"/>
      <c r="F10" s="161"/>
    </row>
    <row r="11" ht="17.1" customHeight="1" spans="1:6">
      <c r="A11" s="162" t="s">
        <v>48</v>
      </c>
      <c r="B11" s="19">
        <v>833</v>
      </c>
      <c r="C11" s="19">
        <v>833</v>
      </c>
      <c r="D11" s="19">
        <v>833</v>
      </c>
      <c r="E11" s="15">
        <f t="shared" ref="E11:E18" si="0">IF(C11&lt;&gt;0,100*D11/C11,"")</f>
        <v>100</v>
      </c>
      <c r="F11" s="161">
        <f t="shared" ref="F11:F18" si="1">IF(B11&lt;&gt;0,100*(D11-B11)/B11,"")</f>
        <v>0</v>
      </c>
    </row>
    <row r="12" ht="17.1" customHeight="1" spans="1:6">
      <c r="A12" s="162" t="s">
        <v>50</v>
      </c>
      <c r="B12" s="19">
        <v>1190</v>
      </c>
      <c r="C12" s="19">
        <v>1190</v>
      </c>
      <c r="D12" s="19">
        <v>1190</v>
      </c>
      <c r="E12" s="15">
        <f t="shared" si="0"/>
        <v>100</v>
      </c>
      <c r="F12" s="161">
        <f t="shared" si="1"/>
        <v>0</v>
      </c>
    </row>
    <row r="13" s="24" customFormat="1" ht="17.1" customHeight="1" spans="1:6">
      <c r="A13" s="162" t="s">
        <v>52</v>
      </c>
      <c r="B13" s="19">
        <f>SUM(B14:B48)</f>
        <v>281289</v>
      </c>
      <c r="C13" s="19">
        <f>SUM(C14:C48)</f>
        <v>251045</v>
      </c>
      <c r="D13" s="19">
        <f>SUM(D14:D48)</f>
        <v>317353</v>
      </c>
      <c r="E13" s="15">
        <f t="shared" si="0"/>
        <v>126.412794518911</v>
      </c>
      <c r="F13" s="161">
        <f t="shared" si="1"/>
        <v>12.8209777133126</v>
      </c>
    </row>
    <row r="14" ht="17.1" customHeight="1" spans="1:6">
      <c r="A14" s="162" t="s">
        <v>53</v>
      </c>
      <c r="B14" s="19">
        <v>1951</v>
      </c>
      <c r="C14" s="19">
        <v>1951</v>
      </c>
      <c r="D14" s="19">
        <v>1951</v>
      </c>
      <c r="E14" s="15">
        <f t="shared" si="0"/>
        <v>100</v>
      </c>
      <c r="F14" s="161">
        <f t="shared" si="1"/>
        <v>0</v>
      </c>
    </row>
    <row r="15" ht="17.1" customHeight="1" spans="1:6">
      <c r="A15" s="162" t="s">
        <v>55</v>
      </c>
      <c r="B15" s="19">
        <v>60591</v>
      </c>
      <c r="C15" s="19">
        <v>59811</v>
      </c>
      <c r="D15" s="19">
        <v>65448</v>
      </c>
      <c r="E15" s="15">
        <f t="shared" si="0"/>
        <v>109.424687766464</v>
      </c>
      <c r="F15" s="161">
        <f t="shared" si="1"/>
        <v>8.01604198643363</v>
      </c>
    </row>
    <row r="16" ht="17.1" customHeight="1" spans="1:6">
      <c r="A16" s="162" t="s">
        <v>56</v>
      </c>
      <c r="B16" s="19">
        <v>19239</v>
      </c>
      <c r="C16" s="19">
        <v>19239</v>
      </c>
      <c r="D16" s="19">
        <v>22868</v>
      </c>
      <c r="E16" s="15">
        <f t="shared" si="0"/>
        <v>118.86272675295</v>
      </c>
      <c r="F16" s="161">
        <f t="shared" si="1"/>
        <v>18.8627267529497</v>
      </c>
    </row>
    <row r="17" ht="17.1" customHeight="1" spans="1:6">
      <c r="A17" s="162" t="s">
        <v>57</v>
      </c>
      <c r="B17" s="19">
        <v>3180</v>
      </c>
      <c r="C17" s="19">
        <v>329</v>
      </c>
      <c r="D17" s="19">
        <v>4869</v>
      </c>
      <c r="E17" s="15">
        <f t="shared" si="0"/>
        <v>1479.93920972644</v>
      </c>
      <c r="F17" s="161">
        <f t="shared" si="1"/>
        <v>53.1132075471698</v>
      </c>
    </row>
    <row r="18" ht="17.1" customHeight="1" spans="1:6">
      <c r="A18" s="162" t="s">
        <v>58</v>
      </c>
      <c r="B18" s="19">
        <v>0</v>
      </c>
      <c r="C18" s="19"/>
      <c r="D18" s="19">
        <v>0</v>
      </c>
      <c r="E18" s="15" t="str">
        <f t="shared" si="0"/>
        <v/>
      </c>
      <c r="F18" s="161" t="str">
        <f t="shared" si="1"/>
        <v/>
      </c>
    </row>
    <row r="19" ht="17.1" customHeight="1" spans="1:6">
      <c r="A19" s="162" t="s">
        <v>59</v>
      </c>
      <c r="B19" s="19">
        <v>0</v>
      </c>
      <c r="C19" s="19"/>
      <c r="D19" s="19">
        <v>0</v>
      </c>
      <c r="E19" s="15"/>
      <c r="F19" s="161"/>
    </row>
    <row r="20" ht="17.1" customHeight="1" spans="1:6">
      <c r="A20" s="162" t="s">
        <v>60</v>
      </c>
      <c r="B20" s="19">
        <v>546</v>
      </c>
      <c r="C20" s="19">
        <v>546</v>
      </c>
      <c r="D20" s="19">
        <v>547</v>
      </c>
      <c r="E20" s="15">
        <f t="shared" ref="E20:E24" si="2">IF(C20&lt;&gt;0,100*D20/C20,"")</f>
        <v>100.18315018315</v>
      </c>
      <c r="F20" s="161">
        <f t="shared" ref="F20:F24" si="3">IF(B20&lt;&gt;0,100*(D20-B20)/B20,"")</f>
        <v>0.183150183150183</v>
      </c>
    </row>
    <row r="21" ht="17.1" customHeight="1" spans="1:6">
      <c r="A21" s="162" t="s">
        <v>61</v>
      </c>
      <c r="B21" s="19">
        <v>11775</v>
      </c>
      <c r="C21" s="19">
        <v>11775</v>
      </c>
      <c r="D21" s="19">
        <v>13043</v>
      </c>
      <c r="E21" s="15">
        <f t="shared" si="2"/>
        <v>110.768577494692</v>
      </c>
      <c r="F21" s="161">
        <f t="shared" si="3"/>
        <v>10.7685774946921</v>
      </c>
    </row>
    <row r="22" ht="17.1" customHeight="1" spans="1:6">
      <c r="A22" s="162" t="s">
        <v>62</v>
      </c>
      <c r="B22" s="19">
        <v>18433</v>
      </c>
      <c r="C22" s="19">
        <v>18433</v>
      </c>
      <c r="D22" s="19">
        <v>18440</v>
      </c>
      <c r="E22" s="15">
        <f t="shared" si="2"/>
        <v>100.03797537026</v>
      </c>
      <c r="F22" s="161">
        <f t="shared" si="3"/>
        <v>0.03797537025986</v>
      </c>
    </row>
    <row r="23" ht="17.1" customHeight="1" spans="1:6">
      <c r="A23" s="162" t="s">
        <v>63</v>
      </c>
      <c r="B23" s="19">
        <v>1227</v>
      </c>
      <c r="C23" s="19">
        <v>1104</v>
      </c>
      <c r="D23" s="19">
        <v>1289</v>
      </c>
      <c r="E23" s="15">
        <f t="shared" si="2"/>
        <v>116.757246376812</v>
      </c>
      <c r="F23" s="161">
        <f t="shared" si="3"/>
        <v>5.05297473512632</v>
      </c>
    </row>
    <row r="24" ht="17.1" customHeight="1" spans="1:6">
      <c r="A24" s="162" t="s">
        <v>64</v>
      </c>
      <c r="B24" s="19">
        <v>12395</v>
      </c>
      <c r="C24" s="19">
        <v>12340</v>
      </c>
      <c r="D24" s="19">
        <v>13173</v>
      </c>
      <c r="E24" s="15">
        <f t="shared" si="2"/>
        <v>106.750405186386</v>
      </c>
      <c r="F24" s="161">
        <f t="shared" si="3"/>
        <v>6.27672448567971</v>
      </c>
    </row>
    <row r="25" ht="17.1" customHeight="1" spans="1:6">
      <c r="A25" s="162" t="s">
        <v>65</v>
      </c>
      <c r="B25" s="19">
        <v>0</v>
      </c>
      <c r="C25" s="19"/>
      <c r="D25" s="19">
        <v>0</v>
      </c>
      <c r="E25" s="15"/>
      <c r="F25" s="161"/>
    </row>
    <row r="26" ht="17.1" customHeight="1" spans="1:6">
      <c r="A26" s="162" t="s">
        <v>66</v>
      </c>
      <c r="B26" s="19">
        <v>67284</v>
      </c>
      <c r="C26" s="19">
        <v>67133</v>
      </c>
      <c r="D26" s="19">
        <v>51537</v>
      </c>
      <c r="E26" s="15">
        <f t="shared" ref="E26:E31" si="4">IF(C26&lt;&gt;0,100*D26/C26,"")</f>
        <v>76.7685043123352</v>
      </c>
      <c r="F26" s="161">
        <f t="shared" ref="F26:F31" si="5">IF(B26&lt;&gt;0,100*(D26-B26)/B26,"")</f>
        <v>-23.4037809880507</v>
      </c>
    </row>
    <row r="27" ht="17.1" customHeight="1" spans="1:6">
      <c r="A27" s="162" t="s">
        <v>67</v>
      </c>
      <c r="B27" s="19">
        <v>0</v>
      </c>
      <c r="C27" s="19">
        <v>0</v>
      </c>
      <c r="D27" s="19">
        <v>0</v>
      </c>
      <c r="E27" s="15"/>
      <c r="F27" s="161"/>
    </row>
    <row r="28" ht="17.1" customHeight="1" spans="1:6">
      <c r="A28" s="162" t="s">
        <v>68</v>
      </c>
      <c r="B28" s="19">
        <v>0</v>
      </c>
      <c r="C28" s="19">
        <v>0</v>
      </c>
      <c r="D28" s="19">
        <v>0</v>
      </c>
      <c r="E28" s="15"/>
      <c r="F28" s="161"/>
    </row>
    <row r="29" ht="17.1" customHeight="1" spans="1:6">
      <c r="A29" s="162" t="s">
        <v>69</v>
      </c>
      <c r="B29" s="19">
        <v>0</v>
      </c>
      <c r="C29" s="19">
        <v>0</v>
      </c>
      <c r="D29" s="19">
        <v>0</v>
      </c>
      <c r="E29" s="15"/>
      <c r="F29" s="161"/>
    </row>
    <row r="30" ht="17.1" customHeight="1" spans="1:6">
      <c r="A30" s="162" t="s">
        <v>70</v>
      </c>
      <c r="B30" s="19">
        <v>1404</v>
      </c>
      <c r="C30" s="19">
        <v>1347</v>
      </c>
      <c r="D30" s="19">
        <v>1649</v>
      </c>
      <c r="E30" s="15">
        <f t="shared" si="4"/>
        <v>122.420193021529</v>
      </c>
      <c r="F30" s="161">
        <f t="shared" si="5"/>
        <v>17.4501424501425</v>
      </c>
    </row>
    <row r="31" ht="17.1" customHeight="1" spans="1:6">
      <c r="A31" s="162" t="s">
        <v>71</v>
      </c>
      <c r="B31" s="19">
        <v>23713</v>
      </c>
      <c r="C31" s="19">
        <v>23665</v>
      </c>
      <c r="D31" s="19">
        <v>21923</v>
      </c>
      <c r="E31" s="15">
        <f t="shared" si="4"/>
        <v>92.6389182336784</v>
      </c>
      <c r="F31" s="161">
        <f t="shared" si="5"/>
        <v>-7.54860203264032</v>
      </c>
    </row>
    <row r="32" ht="17.1" customHeight="1" spans="1:6">
      <c r="A32" s="162" t="s">
        <v>72</v>
      </c>
      <c r="B32" s="19">
        <v>0</v>
      </c>
      <c r="C32" s="19">
        <v>0</v>
      </c>
      <c r="D32" s="19">
        <v>0</v>
      </c>
      <c r="E32" s="15"/>
      <c r="F32" s="161"/>
    </row>
    <row r="33" ht="17.1" customHeight="1" spans="1:6">
      <c r="A33" s="162" t="s">
        <v>73</v>
      </c>
      <c r="B33" s="19">
        <v>561</v>
      </c>
      <c r="C33" s="19">
        <v>561</v>
      </c>
      <c r="D33" s="19">
        <v>701</v>
      </c>
      <c r="E33" s="15">
        <f t="shared" ref="E33:E36" si="6">IF(C33&lt;&gt;0,100*D33/C33,"")</f>
        <v>124.955436720143</v>
      </c>
      <c r="F33" s="161">
        <f t="shared" ref="F33:F36" si="7">IF(B33&lt;&gt;0,100*(D33-B33)/B33,"")</f>
        <v>24.9554367201426</v>
      </c>
    </row>
    <row r="34" ht="17.1" customHeight="1" spans="1:6">
      <c r="A34" s="162" t="s">
        <v>74</v>
      </c>
      <c r="B34" s="19">
        <v>28958</v>
      </c>
      <c r="C34" s="19">
        <v>10656</v>
      </c>
      <c r="D34" s="19">
        <v>31921</v>
      </c>
      <c r="E34" s="15">
        <f t="shared" si="6"/>
        <v>299.558933933934</v>
      </c>
      <c r="F34" s="161">
        <f t="shared" si="7"/>
        <v>10.2320602251537</v>
      </c>
    </row>
    <row r="35" ht="17.1" customHeight="1" spans="1:6">
      <c r="A35" s="162" t="s">
        <v>75</v>
      </c>
      <c r="B35" s="19">
        <v>6715</v>
      </c>
      <c r="C35" s="19">
        <v>6310</v>
      </c>
      <c r="D35" s="19">
        <v>9713</v>
      </c>
      <c r="E35" s="15">
        <f t="shared" si="6"/>
        <v>153.930269413629</v>
      </c>
      <c r="F35" s="161">
        <f t="shared" si="7"/>
        <v>44.6463142218913</v>
      </c>
    </row>
    <row r="36" ht="17.1" customHeight="1" spans="1:6">
      <c r="A36" s="162" t="s">
        <v>76</v>
      </c>
      <c r="B36" s="19">
        <v>1915</v>
      </c>
      <c r="C36" s="19">
        <v>1915</v>
      </c>
      <c r="D36" s="19">
        <v>2464</v>
      </c>
      <c r="E36" s="15">
        <f t="shared" si="6"/>
        <v>128.668407310705</v>
      </c>
      <c r="F36" s="161">
        <f t="shared" si="7"/>
        <v>28.668407310705</v>
      </c>
    </row>
    <row r="37" ht="17.1" customHeight="1" spans="1:6">
      <c r="A37" s="162" t="s">
        <v>77</v>
      </c>
      <c r="B37" s="19">
        <v>0</v>
      </c>
      <c r="C37" s="19"/>
      <c r="D37" s="19"/>
      <c r="E37" s="15"/>
      <c r="F37" s="161"/>
    </row>
    <row r="38" ht="17.1" customHeight="1" spans="1:6">
      <c r="A38" s="162" t="s">
        <v>78</v>
      </c>
      <c r="B38" s="19">
        <v>16385</v>
      </c>
      <c r="C38" s="19">
        <v>10838</v>
      </c>
      <c r="D38" s="19">
        <v>34013</v>
      </c>
      <c r="E38" s="15">
        <f>IF(C38&lt;&gt;0,100*D38/C38,"")</f>
        <v>313.830965122716</v>
      </c>
      <c r="F38" s="161">
        <f>IF(B38&lt;&gt;0,100*(D38-B38)/B38,"")</f>
        <v>107.586206896552</v>
      </c>
    </row>
    <row r="39" ht="17.1" customHeight="1" spans="1:6">
      <c r="A39" s="162" t="s">
        <v>79</v>
      </c>
      <c r="B39" s="19">
        <v>1344</v>
      </c>
      <c r="C39" s="19">
        <v>1344</v>
      </c>
      <c r="D39" s="19">
        <v>5718</v>
      </c>
      <c r="E39" s="15">
        <f>IF(C39&lt;&gt;0,100*D39/C39,"")</f>
        <v>425.446428571429</v>
      </c>
      <c r="F39" s="161">
        <f>IF(B39&lt;&gt;0,100*(D39-B39)/B39,"")</f>
        <v>325.446428571429</v>
      </c>
    </row>
    <row r="40" ht="17.1" customHeight="1" spans="1:6">
      <c r="A40" s="162" t="s">
        <v>80</v>
      </c>
      <c r="B40" s="19">
        <v>0</v>
      </c>
      <c r="C40" s="19">
        <v>0</v>
      </c>
      <c r="D40" s="19">
        <v>0</v>
      </c>
      <c r="E40" s="15"/>
      <c r="F40" s="161"/>
    </row>
    <row r="41" ht="17.1" customHeight="1" spans="1:6">
      <c r="A41" s="162" t="s">
        <v>81</v>
      </c>
      <c r="B41" s="19">
        <v>0</v>
      </c>
      <c r="C41" s="19">
        <v>0</v>
      </c>
      <c r="D41" s="19">
        <v>0</v>
      </c>
      <c r="E41" s="15"/>
      <c r="F41" s="161"/>
    </row>
    <row r="42" ht="17.1" customHeight="1" spans="1:6">
      <c r="A42" s="162" t="s">
        <v>82</v>
      </c>
      <c r="B42" s="19">
        <v>0</v>
      </c>
      <c r="C42" s="19">
        <v>0</v>
      </c>
      <c r="D42" s="19">
        <v>0</v>
      </c>
      <c r="E42" s="15"/>
      <c r="F42" s="161"/>
    </row>
    <row r="43" ht="17.1" customHeight="1" spans="1:6">
      <c r="A43" s="162" t="s">
        <v>83</v>
      </c>
      <c r="B43" s="19">
        <v>0</v>
      </c>
      <c r="C43" s="19">
        <v>0</v>
      </c>
      <c r="D43" s="19">
        <v>0</v>
      </c>
      <c r="E43" s="15"/>
      <c r="F43" s="161"/>
    </row>
    <row r="44" ht="17.1" customHeight="1" spans="1:6">
      <c r="A44" s="162" t="s">
        <v>84</v>
      </c>
      <c r="B44" s="19">
        <v>1565</v>
      </c>
      <c r="C44" s="19">
        <v>1537</v>
      </c>
      <c r="D44" s="19">
        <v>1033</v>
      </c>
      <c r="E44" s="15">
        <f t="shared" ref="E44:E48" si="8">IF(C44&lt;&gt;0,100*D44/C44,"")</f>
        <v>67.2088484059857</v>
      </c>
      <c r="F44" s="161">
        <f t="shared" ref="F44:F48" si="9">IF(B44&lt;&gt;0,100*(D44-B44)/B44,"")</f>
        <v>-33.9936102236422</v>
      </c>
    </row>
    <row r="45" ht="17.1" customHeight="1" spans="1:6">
      <c r="A45" s="162" t="s">
        <v>85</v>
      </c>
      <c r="B45" s="19">
        <v>0</v>
      </c>
      <c r="C45" s="19">
        <v>90</v>
      </c>
      <c r="D45" s="19">
        <v>0</v>
      </c>
      <c r="E45" s="15"/>
      <c r="F45" s="161"/>
    </row>
    <row r="46" ht="17.1" customHeight="1" spans="1:6">
      <c r="A46" s="162" t="s">
        <v>86</v>
      </c>
      <c r="B46" s="19">
        <v>359</v>
      </c>
      <c r="C46" s="19"/>
      <c r="D46" s="19">
        <v>1536</v>
      </c>
      <c r="E46" s="15" t="str">
        <f t="shared" si="8"/>
        <v/>
      </c>
      <c r="F46" s="161">
        <f t="shared" si="9"/>
        <v>327.855153203343</v>
      </c>
    </row>
    <row r="47" ht="17.1" customHeight="1" spans="1:6">
      <c r="A47" s="162" t="s">
        <v>87</v>
      </c>
      <c r="B47" s="19">
        <v>0</v>
      </c>
      <c r="C47" s="19">
        <v>121</v>
      </c>
      <c r="D47" s="19">
        <v>0</v>
      </c>
      <c r="E47" s="15">
        <f t="shared" si="8"/>
        <v>0</v>
      </c>
      <c r="F47" s="161" t="str">
        <f t="shared" si="9"/>
        <v/>
      </c>
    </row>
    <row r="48" ht="17.1" customHeight="1" spans="1:6">
      <c r="A48" s="162" t="s">
        <v>88</v>
      </c>
      <c r="B48" s="19">
        <v>1749</v>
      </c>
      <c r="C48" s="19"/>
      <c r="D48" s="19">
        <v>13517</v>
      </c>
      <c r="E48" s="15" t="str">
        <f t="shared" si="8"/>
        <v/>
      </c>
      <c r="F48" s="161">
        <f t="shared" si="9"/>
        <v>672.84162378502</v>
      </c>
    </row>
    <row r="49" ht="17.1" customHeight="1" spans="1:6">
      <c r="A49" s="162" t="s">
        <v>89</v>
      </c>
      <c r="B49" s="19">
        <f>SUM(B50:B51)</f>
        <v>49111</v>
      </c>
      <c r="C49" s="19">
        <f>SUM(C50:C51)</f>
        <v>25660</v>
      </c>
      <c r="D49" s="19">
        <f>SUM(D50:D51)</f>
        <v>46455</v>
      </c>
      <c r="E49" s="15">
        <f t="shared" ref="E49:E58" si="10">IF(C49&lt;&gt;0,100*D49/C49,"")</f>
        <v>181.040530007794</v>
      </c>
      <c r="F49" s="161">
        <f t="shared" ref="F49:F58" si="11">IF(B49&lt;&gt;0,100*(D49-B49)/B49,"")</f>
        <v>-5.40815703202948</v>
      </c>
    </row>
    <row r="50" ht="17.1" customHeight="1" spans="1:6">
      <c r="A50" s="162" t="s">
        <v>90</v>
      </c>
      <c r="B50" s="19">
        <v>49111</v>
      </c>
      <c r="C50" s="19">
        <v>25660</v>
      </c>
      <c r="D50" s="19">
        <v>46455</v>
      </c>
      <c r="E50" s="15">
        <f t="shared" si="10"/>
        <v>181.040530007794</v>
      </c>
      <c r="F50" s="161">
        <f t="shared" si="11"/>
        <v>-5.40815703202948</v>
      </c>
    </row>
    <row r="51" ht="17.1" customHeight="1" spans="1:6">
      <c r="A51" s="162" t="s">
        <v>91</v>
      </c>
      <c r="B51" s="19"/>
      <c r="C51" s="163"/>
      <c r="D51" s="19"/>
      <c r="E51" s="15" t="str">
        <f t="shared" si="10"/>
        <v/>
      </c>
      <c r="F51" s="161" t="str">
        <f t="shared" si="11"/>
        <v/>
      </c>
    </row>
    <row r="52" s="151" customFormat="1" ht="17.1" customHeight="1" spans="1:6">
      <c r="A52" s="20" t="s">
        <v>140</v>
      </c>
      <c r="B52" s="19">
        <v>20216</v>
      </c>
      <c r="C52" s="19"/>
      <c r="D52" s="19">
        <v>82499</v>
      </c>
      <c r="E52" s="15" t="str">
        <f t="shared" si="10"/>
        <v/>
      </c>
      <c r="F52" s="161">
        <f t="shared" si="11"/>
        <v>308.087653343886</v>
      </c>
    </row>
    <row r="53" s="151" customFormat="1" ht="17.1" customHeight="1" spans="1:6">
      <c r="A53" s="20" t="s">
        <v>141</v>
      </c>
      <c r="B53" s="19">
        <f>SUM(B54:B55)</f>
        <v>0</v>
      </c>
      <c r="C53" s="19">
        <f>SUM(C54:C55)</f>
        <v>0</v>
      </c>
      <c r="D53" s="19">
        <f>SUM(D54:D55)</f>
        <v>0</v>
      </c>
      <c r="E53" s="15" t="str">
        <f t="shared" si="10"/>
        <v/>
      </c>
      <c r="F53" s="161" t="str">
        <f t="shared" si="11"/>
        <v/>
      </c>
    </row>
    <row r="54" ht="17.1" customHeight="1" spans="1:6">
      <c r="A54" s="162" t="s">
        <v>1241</v>
      </c>
      <c r="B54" s="19"/>
      <c r="C54" s="19"/>
      <c r="D54" s="19"/>
      <c r="E54" s="15" t="str">
        <f t="shared" si="10"/>
        <v/>
      </c>
      <c r="F54" s="161" t="str">
        <f t="shared" si="11"/>
        <v/>
      </c>
    </row>
    <row r="55" ht="17.1" customHeight="1" spans="1:6">
      <c r="A55" s="162" t="s">
        <v>1242</v>
      </c>
      <c r="B55" s="19"/>
      <c r="C55" s="19"/>
      <c r="D55" s="19"/>
      <c r="E55" s="15" t="str">
        <f t="shared" si="10"/>
        <v/>
      </c>
      <c r="F55" s="161" t="str">
        <f t="shared" si="11"/>
        <v/>
      </c>
    </row>
    <row r="56" s="151" customFormat="1" ht="17.1" customHeight="1" spans="1:6">
      <c r="A56" s="20" t="s">
        <v>142</v>
      </c>
      <c r="B56" s="19">
        <v>1052</v>
      </c>
      <c r="C56" s="19">
        <v>48439</v>
      </c>
      <c r="D56" s="19">
        <v>52663</v>
      </c>
      <c r="E56" s="15">
        <f t="shared" si="10"/>
        <v>108.720246082702</v>
      </c>
      <c r="F56" s="161">
        <f t="shared" si="11"/>
        <v>4905.98859315589</v>
      </c>
    </row>
    <row r="57" s="151" customFormat="1" ht="17.1" customHeight="1" spans="1:6">
      <c r="A57" s="20" t="s">
        <v>143</v>
      </c>
      <c r="B57" s="19">
        <v>4776</v>
      </c>
      <c r="C57" s="19"/>
      <c r="D57" s="19">
        <v>1582</v>
      </c>
      <c r="E57" s="15" t="str">
        <f t="shared" si="10"/>
        <v/>
      </c>
      <c r="F57" s="161">
        <f t="shared" si="11"/>
        <v>-66.8760469011725</v>
      </c>
    </row>
    <row r="58" s="151" customFormat="1" ht="17.1" customHeight="1" spans="1:6">
      <c r="A58" s="20" t="s">
        <v>144</v>
      </c>
      <c r="B58" s="19">
        <v>27300</v>
      </c>
      <c r="C58" s="19">
        <v>34772</v>
      </c>
      <c r="D58" s="19">
        <v>3641</v>
      </c>
      <c r="E58" s="15">
        <f t="shared" si="10"/>
        <v>10.4710686759462</v>
      </c>
      <c r="F58" s="161">
        <f t="shared" si="11"/>
        <v>-86.6630036630037</v>
      </c>
    </row>
  </sheetData>
  <mergeCells count="1">
    <mergeCell ref="A1:F1"/>
  </mergeCells>
  <pageMargins left="2.56" right="0.7" top="0.75" bottom="0.75" header="0.3" footer="0.3"/>
  <pageSetup paperSize="9" scale="80" firstPageNumber="42" orientation="landscape" useFirstPageNumber="1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1" sqref="$A1:$XFD1048576"/>
    </sheetView>
  </sheetViews>
  <sheetFormatPr defaultColWidth="9" defaultRowHeight="13.5" outlineLevelCol="5"/>
  <cols>
    <col min="1" max="1" width="32.75" style="64" customWidth="1"/>
    <col min="2" max="2" width="13.25" style="45" customWidth="1"/>
    <col min="3" max="3" width="13.25" style="46" customWidth="1"/>
    <col min="4" max="4" width="13.25" style="45" customWidth="1"/>
    <col min="5" max="6" width="9.75" style="64" customWidth="1"/>
    <col min="7" max="16384" width="9" style="64"/>
  </cols>
  <sheetData>
    <row r="1" ht="36" customHeight="1" spans="1:6">
      <c r="A1" s="134" t="s">
        <v>1243</v>
      </c>
      <c r="B1" s="134"/>
      <c r="C1" s="135"/>
      <c r="D1" s="134"/>
      <c r="E1" s="134"/>
      <c r="F1" s="134"/>
    </row>
    <row r="2" ht="17.1" customHeight="1" spans="1:6">
      <c r="A2" s="136"/>
      <c r="B2" s="137"/>
      <c r="C2" s="138"/>
      <c r="D2" s="139"/>
      <c r="E2" s="136"/>
      <c r="F2" s="140" t="s">
        <v>27</v>
      </c>
    </row>
    <row r="3" s="43" customFormat="1" ht="30" customHeight="1" spans="1:6">
      <c r="A3" s="141" t="s">
        <v>28</v>
      </c>
      <c r="B3" s="50" t="s">
        <v>29</v>
      </c>
      <c r="C3" s="51" t="s">
        <v>30</v>
      </c>
      <c r="D3" s="50" t="s">
        <v>31</v>
      </c>
      <c r="E3" s="50" t="s">
        <v>32</v>
      </c>
      <c r="F3" s="52" t="s">
        <v>33</v>
      </c>
    </row>
    <row r="4" s="44" customFormat="1" ht="24" customHeight="1" spans="1:6">
      <c r="A4" s="142" t="s">
        <v>1239</v>
      </c>
      <c r="B4" s="143">
        <f>B5+B8+SUM(B15:B20)</f>
        <v>67755</v>
      </c>
      <c r="C4" s="144">
        <f>C5+C8+SUM(C15:C20)</f>
        <v>9713</v>
      </c>
      <c r="D4" s="143">
        <f>D5+D8+SUM(D15:D20)</f>
        <v>232716</v>
      </c>
      <c r="E4" s="145">
        <f>IF(C4&lt;&gt;0,D4/C4*100,"")</f>
        <v>2395.92298980747</v>
      </c>
      <c r="F4" s="145">
        <f>IF(B4&lt;&gt;0,100*(D4-B4)/B4,"")</f>
        <v>243.466902811601</v>
      </c>
    </row>
    <row r="5" s="44" customFormat="1" ht="18" customHeight="1" spans="1:6">
      <c r="A5" s="146" t="s">
        <v>1244</v>
      </c>
      <c r="B5" s="147">
        <f>SUM(B6:B7)</f>
        <v>7697</v>
      </c>
      <c r="C5" s="147">
        <f>SUM(C6:C7)</f>
        <v>4211</v>
      </c>
      <c r="D5" s="147">
        <f>SUM(D6:D7)</f>
        <v>28410</v>
      </c>
      <c r="E5" s="145">
        <f t="shared" ref="E5:E22" si="0">IF(C5&lt;&gt;0,D5/C5*100,"")</f>
        <v>674.661600569936</v>
      </c>
      <c r="F5" s="145">
        <f t="shared" ref="F5:F22" si="1">IF(B5&lt;&gt;0,100*(D5-B5)/B5,"")</f>
        <v>269.104846043913</v>
      </c>
    </row>
    <row r="6" ht="18" customHeight="1" spans="1:6">
      <c r="A6" s="148" t="s">
        <v>39</v>
      </c>
      <c r="B6" s="147">
        <v>59</v>
      </c>
      <c r="C6" s="147">
        <v>59</v>
      </c>
      <c r="D6" s="147">
        <v>59</v>
      </c>
      <c r="E6" s="145">
        <f t="shared" si="0"/>
        <v>100</v>
      </c>
      <c r="F6" s="145">
        <f t="shared" si="1"/>
        <v>0</v>
      </c>
    </row>
    <row r="7" ht="18" customHeight="1" spans="1:6">
      <c r="A7" s="148" t="s">
        <v>41</v>
      </c>
      <c r="B7" s="147">
        <v>7638</v>
      </c>
      <c r="C7" s="147">
        <v>4152</v>
      </c>
      <c r="D7" s="147">
        <v>28351</v>
      </c>
      <c r="E7" s="145">
        <f t="shared" si="0"/>
        <v>682.827552986513</v>
      </c>
      <c r="F7" s="145">
        <f t="shared" si="1"/>
        <v>271.183555904687</v>
      </c>
    </row>
    <row r="8" s="44" customFormat="1" ht="18" customHeight="1" spans="1:6">
      <c r="A8" s="146" t="s">
        <v>1165</v>
      </c>
      <c r="B8" s="147">
        <f>SUM(B9,B12)</f>
        <v>0</v>
      </c>
      <c r="C8" s="147">
        <f>SUM(C9,C12)</f>
        <v>0</v>
      </c>
      <c r="D8" s="147">
        <f>SUM(D9,D12)</f>
        <v>0</v>
      </c>
      <c r="E8" s="145" t="str">
        <f t="shared" si="0"/>
        <v/>
      </c>
      <c r="F8" s="145" t="str">
        <f t="shared" si="1"/>
        <v/>
      </c>
    </row>
    <row r="9" ht="18" customHeight="1" spans="1:6">
      <c r="A9" s="148" t="s">
        <v>1245</v>
      </c>
      <c r="B9" s="147">
        <f>SUM(B10:B11)</f>
        <v>0</v>
      </c>
      <c r="C9" s="147">
        <f>SUM(C10:C11)</f>
        <v>0</v>
      </c>
      <c r="D9" s="147">
        <f>SUM(D10:D11)</f>
        <v>0</v>
      </c>
      <c r="E9" s="145" t="str">
        <f t="shared" si="0"/>
        <v/>
      </c>
      <c r="F9" s="145" t="str">
        <f t="shared" si="1"/>
        <v/>
      </c>
    </row>
    <row r="10" ht="18" customHeight="1" spans="1:6">
      <c r="A10" s="148" t="s">
        <v>1246</v>
      </c>
      <c r="B10" s="147"/>
      <c r="C10" s="147"/>
      <c r="D10" s="147"/>
      <c r="E10" s="145" t="str">
        <f t="shared" si="0"/>
        <v/>
      </c>
      <c r="F10" s="145" t="str">
        <f t="shared" si="1"/>
        <v/>
      </c>
    </row>
    <row r="11" ht="18" customHeight="1" spans="1:6">
      <c r="A11" s="148" t="s">
        <v>1247</v>
      </c>
      <c r="B11" s="147"/>
      <c r="C11" s="147"/>
      <c r="D11" s="147"/>
      <c r="E11" s="145" t="str">
        <f t="shared" si="0"/>
        <v/>
      </c>
      <c r="F11" s="145" t="str">
        <f t="shared" si="1"/>
        <v/>
      </c>
    </row>
    <row r="12" ht="18" customHeight="1" spans="1:6">
      <c r="A12" s="148" t="s">
        <v>1248</v>
      </c>
      <c r="B12" s="147">
        <f>SUM(B13:B14)</f>
        <v>0</v>
      </c>
      <c r="C12" s="147">
        <f>SUM(C13:C14)</f>
        <v>0</v>
      </c>
      <c r="D12" s="147">
        <f>SUM(D13:D14)</f>
        <v>0</v>
      </c>
      <c r="E12" s="145" t="str">
        <f t="shared" si="0"/>
        <v/>
      </c>
      <c r="F12" s="145" t="str">
        <f t="shared" si="1"/>
        <v/>
      </c>
    </row>
    <row r="13" ht="18" customHeight="1" spans="1:6">
      <c r="A13" s="148" t="s">
        <v>1246</v>
      </c>
      <c r="B13" s="147"/>
      <c r="C13" s="147"/>
      <c r="D13" s="147"/>
      <c r="E13" s="145" t="str">
        <f t="shared" si="0"/>
        <v/>
      </c>
      <c r="F13" s="145" t="str">
        <f t="shared" si="1"/>
        <v/>
      </c>
    </row>
    <row r="14" ht="18" customHeight="1" spans="1:6">
      <c r="A14" s="148" t="s">
        <v>1249</v>
      </c>
      <c r="B14" s="147"/>
      <c r="C14" s="147"/>
      <c r="D14" s="147"/>
      <c r="E14" s="145" t="str">
        <f t="shared" si="0"/>
        <v/>
      </c>
      <c r="F14" s="145" t="str">
        <f t="shared" si="1"/>
        <v/>
      </c>
    </row>
    <row r="15" s="44" customFormat="1" ht="18" customHeight="1" spans="1:6">
      <c r="A15" s="146" t="s">
        <v>1166</v>
      </c>
      <c r="B15" s="147">
        <v>5813</v>
      </c>
      <c r="C15" s="147">
        <v>5500</v>
      </c>
      <c r="D15" s="147">
        <v>16220</v>
      </c>
      <c r="E15" s="145">
        <f t="shared" si="0"/>
        <v>294.909090909091</v>
      </c>
      <c r="F15" s="145">
        <f t="shared" si="1"/>
        <v>179.029760880784</v>
      </c>
    </row>
    <row r="16" s="44" customFormat="1" ht="18" customHeight="1" spans="1:6">
      <c r="A16" s="146" t="s">
        <v>1167</v>
      </c>
      <c r="B16" s="147"/>
      <c r="C16" s="147"/>
      <c r="D16" s="147"/>
      <c r="E16" s="145" t="str">
        <f t="shared" si="0"/>
        <v/>
      </c>
      <c r="F16" s="145" t="str">
        <f t="shared" si="1"/>
        <v/>
      </c>
    </row>
    <row r="17" s="44" customFormat="1" ht="18" customHeight="1" spans="1:6">
      <c r="A17" s="146" t="s">
        <v>1168</v>
      </c>
      <c r="B17" s="147"/>
      <c r="C17" s="147"/>
      <c r="D17" s="147"/>
      <c r="E17" s="145" t="str">
        <f t="shared" si="0"/>
        <v/>
      </c>
      <c r="F17" s="145" t="str">
        <f t="shared" si="1"/>
        <v/>
      </c>
    </row>
    <row r="18" s="44" customFormat="1" ht="18" customHeight="1" spans="1:6">
      <c r="A18" s="146" t="s">
        <v>1169</v>
      </c>
      <c r="B18" s="147">
        <v>1582</v>
      </c>
      <c r="C18" s="147"/>
      <c r="D18" s="147">
        <v>34091</v>
      </c>
      <c r="E18" s="145" t="str">
        <f t="shared" si="0"/>
        <v/>
      </c>
      <c r="F18" s="145">
        <f t="shared" si="1"/>
        <v>2054.93046776233</v>
      </c>
    </row>
    <row r="19" s="44" customFormat="1" ht="18" customHeight="1" spans="1:6">
      <c r="A19" s="146" t="s">
        <v>1170</v>
      </c>
      <c r="B19" s="147"/>
      <c r="C19" s="147"/>
      <c r="D19" s="147"/>
      <c r="E19" s="145" t="str">
        <f t="shared" si="0"/>
        <v/>
      </c>
      <c r="F19" s="145" t="str">
        <f t="shared" si="1"/>
        <v/>
      </c>
    </row>
    <row r="20" s="44" customFormat="1" ht="18" customHeight="1" spans="1:6">
      <c r="A20" s="146" t="s">
        <v>1171</v>
      </c>
      <c r="B20" s="147">
        <f>B21</f>
        <v>52663</v>
      </c>
      <c r="C20" s="147">
        <v>2</v>
      </c>
      <c r="D20" s="147">
        <f>D21</f>
        <v>153995</v>
      </c>
      <c r="E20" s="145">
        <f t="shared" si="0"/>
        <v>7699750</v>
      </c>
      <c r="F20" s="145">
        <f t="shared" si="1"/>
        <v>192.415927691168</v>
      </c>
    </row>
    <row r="21" ht="18" customHeight="1" spans="1:6">
      <c r="A21" s="148" t="s">
        <v>104</v>
      </c>
      <c r="B21" s="147">
        <v>52663</v>
      </c>
      <c r="C21" s="147"/>
      <c r="D21" s="147">
        <v>153995</v>
      </c>
      <c r="E21" s="145" t="str">
        <f t="shared" si="0"/>
        <v/>
      </c>
      <c r="F21" s="145">
        <f t="shared" si="1"/>
        <v>192.415927691168</v>
      </c>
    </row>
    <row r="22" ht="18" customHeight="1" spans="1:6">
      <c r="A22" s="148" t="s">
        <v>106</v>
      </c>
      <c r="B22" s="147">
        <v>52663</v>
      </c>
      <c r="C22" s="149">
        <v>2</v>
      </c>
      <c r="D22" s="147">
        <v>153995</v>
      </c>
      <c r="E22" s="145">
        <f t="shared" si="0"/>
        <v>7699750</v>
      </c>
      <c r="F22" s="145">
        <f t="shared" si="1"/>
        <v>192.415927691168</v>
      </c>
    </row>
    <row r="23" spans="5:6">
      <c r="E23" s="109"/>
      <c r="F23" s="109"/>
    </row>
  </sheetData>
  <mergeCells count="1">
    <mergeCell ref="A1:F1"/>
  </mergeCells>
  <pageMargins left="2.48" right="0.7" top="0.75" bottom="1.18" header="0.3" footer="0.28"/>
  <pageSetup paperSize="9" scale="90" firstPageNumber="44" orientation="landscape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2"/>
  <sheetViews>
    <sheetView showZeros="0" workbookViewId="0">
      <selection activeCell="A1" sqref="$A1:$XFD1048576"/>
    </sheetView>
  </sheetViews>
  <sheetFormatPr defaultColWidth="9" defaultRowHeight="13.5" outlineLevelCol="1"/>
  <cols>
    <col min="1" max="1" width="50" style="64" customWidth="1"/>
    <col min="2" max="2" width="20.5" style="45" customWidth="1"/>
    <col min="3" max="16384" width="9" style="64"/>
  </cols>
  <sheetData>
    <row r="1" ht="25.5" spans="1:2">
      <c r="A1" s="124" t="s">
        <v>1250</v>
      </c>
      <c r="B1" s="124"/>
    </row>
    <row r="2" spans="1:2">
      <c r="A2" s="125"/>
      <c r="B2" s="126" t="s">
        <v>27</v>
      </c>
    </row>
    <row r="3" s="123" customFormat="1" ht="27" customHeight="1" spans="1:2">
      <c r="A3" s="127" t="s">
        <v>147</v>
      </c>
      <c r="B3" s="128" t="s">
        <v>1251</v>
      </c>
    </row>
    <row r="4" s="123" customFormat="1" ht="21" customHeight="1" spans="1:2">
      <c r="A4" s="87" t="s">
        <v>139</v>
      </c>
      <c r="B4" s="129">
        <f>SUM(B5,B12,B51)</f>
        <v>369267</v>
      </c>
    </row>
    <row r="5" s="123" customFormat="1" ht="21" customHeight="1" spans="1:2">
      <c r="A5" s="130" t="s">
        <v>1252</v>
      </c>
      <c r="B5" s="86">
        <f>SUM(B6:B11)</f>
        <v>5459</v>
      </c>
    </row>
    <row r="6" s="123" customFormat="1" ht="21" customHeight="1" spans="1:2">
      <c r="A6" s="88" t="s">
        <v>1253</v>
      </c>
      <c r="B6" s="131">
        <v>433</v>
      </c>
    </row>
    <row r="7" s="123" customFormat="1" ht="21" customHeight="1" spans="1:2">
      <c r="A7" s="132" t="s">
        <v>1254</v>
      </c>
      <c r="B7" s="86">
        <v>285</v>
      </c>
    </row>
    <row r="8" s="123" customFormat="1" ht="21" customHeight="1" spans="1:2">
      <c r="A8" s="88" t="s">
        <v>1255</v>
      </c>
      <c r="B8" s="133">
        <v>2718</v>
      </c>
    </row>
    <row r="9" s="123" customFormat="1" ht="21" customHeight="1" spans="1:2">
      <c r="A9" s="88" t="s">
        <v>1256</v>
      </c>
      <c r="B9" s="86">
        <v>0</v>
      </c>
    </row>
    <row r="10" s="123" customFormat="1" ht="21" customHeight="1" spans="1:2">
      <c r="A10" s="88" t="s">
        <v>1257</v>
      </c>
      <c r="B10" s="86">
        <v>833</v>
      </c>
    </row>
    <row r="11" s="123" customFormat="1" ht="21" customHeight="1" spans="1:2">
      <c r="A11" s="88" t="s">
        <v>1258</v>
      </c>
      <c r="B11" s="86">
        <v>1190</v>
      </c>
    </row>
    <row r="12" s="123" customFormat="1" ht="21" customHeight="1" spans="1:2">
      <c r="A12" s="87" t="s">
        <v>1259</v>
      </c>
      <c r="B12" s="86">
        <f>SUM(B13:B50)</f>
        <v>317353</v>
      </c>
    </row>
    <row r="13" s="123" customFormat="1" ht="21" customHeight="1" spans="1:2">
      <c r="A13" s="88" t="s">
        <v>53</v>
      </c>
      <c r="B13" s="86">
        <v>1951</v>
      </c>
    </row>
    <row r="14" s="123" customFormat="1" ht="21" customHeight="1" spans="1:2">
      <c r="A14" s="88" t="s">
        <v>55</v>
      </c>
      <c r="B14" s="86">
        <v>65448</v>
      </c>
    </row>
    <row r="15" s="123" customFormat="1" ht="21" customHeight="1" spans="1:2">
      <c r="A15" s="88" t="s">
        <v>56</v>
      </c>
      <c r="B15" s="86">
        <v>22868</v>
      </c>
    </row>
    <row r="16" s="123" customFormat="1" ht="21" customHeight="1" spans="1:2">
      <c r="A16" s="88" t="s">
        <v>57</v>
      </c>
      <c r="B16" s="86">
        <v>4869</v>
      </c>
    </row>
    <row r="17" s="123" customFormat="1" ht="21" customHeight="1" spans="1:2">
      <c r="A17" s="88" t="s">
        <v>58</v>
      </c>
      <c r="B17" s="86">
        <v>0</v>
      </c>
    </row>
    <row r="18" s="123" customFormat="1" ht="21" customHeight="1" spans="1:2">
      <c r="A18" s="88" t="s">
        <v>59</v>
      </c>
      <c r="B18" s="86">
        <v>0</v>
      </c>
    </row>
    <row r="19" s="123" customFormat="1" ht="21" customHeight="1" spans="1:2">
      <c r="A19" s="88" t="s">
        <v>60</v>
      </c>
      <c r="B19" s="86">
        <v>547</v>
      </c>
    </row>
    <row r="20" s="123" customFormat="1" ht="21" customHeight="1" spans="1:2">
      <c r="A20" s="88" t="s">
        <v>61</v>
      </c>
      <c r="B20" s="86">
        <v>13043</v>
      </c>
    </row>
    <row r="21" s="123" customFormat="1" ht="21" customHeight="1" spans="1:2">
      <c r="A21" s="88" t="s">
        <v>62</v>
      </c>
      <c r="B21" s="86">
        <v>18440</v>
      </c>
    </row>
    <row r="22" s="123" customFormat="1" ht="21" customHeight="1" spans="1:2">
      <c r="A22" s="88" t="s">
        <v>63</v>
      </c>
      <c r="B22" s="86">
        <v>1289</v>
      </c>
    </row>
    <row r="23" s="123" customFormat="1" ht="21" customHeight="1" spans="1:2">
      <c r="A23" s="88" t="s">
        <v>64</v>
      </c>
      <c r="B23" s="86">
        <v>13173</v>
      </c>
    </row>
    <row r="24" s="123" customFormat="1" ht="21" customHeight="1" spans="1:2">
      <c r="A24" s="88" t="s">
        <v>65</v>
      </c>
      <c r="B24" s="86">
        <v>0</v>
      </c>
    </row>
    <row r="25" s="123" customFormat="1" ht="21" customHeight="1" spans="1:2">
      <c r="A25" s="88" t="s">
        <v>66</v>
      </c>
      <c r="B25" s="86">
        <v>51537</v>
      </c>
    </row>
    <row r="26" s="123" customFormat="1" ht="21" customHeight="1" spans="1:2">
      <c r="A26" s="88" t="s">
        <v>67</v>
      </c>
      <c r="B26" s="86">
        <v>0</v>
      </c>
    </row>
    <row r="27" s="123" customFormat="1" ht="21" customHeight="1" spans="1:2">
      <c r="A27" s="88" t="s">
        <v>68</v>
      </c>
      <c r="B27" s="86">
        <v>0</v>
      </c>
    </row>
    <row r="28" s="123" customFormat="1" ht="21" customHeight="1" spans="1:2">
      <c r="A28" s="88" t="s">
        <v>69</v>
      </c>
      <c r="B28" s="86">
        <v>0</v>
      </c>
    </row>
    <row r="29" s="123" customFormat="1" ht="21" customHeight="1" spans="1:2">
      <c r="A29" s="88" t="s">
        <v>70</v>
      </c>
      <c r="B29" s="86">
        <v>1649</v>
      </c>
    </row>
    <row r="30" s="123" customFormat="1" ht="21" customHeight="1" spans="1:2">
      <c r="A30" s="88" t="s">
        <v>71</v>
      </c>
      <c r="B30" s="86">
        <v>21923</v>
      </c>
    </row>
    <row r="31" s="123" customFormat="1" ht="21" customHeight="1" spans="1:2">
      <c r="A31" s="88" t="s">
        <v>72</v>
      </c>
      <c r="B31" s="86">
        <v>0</v>
      </c>
    </row>
    <row r="32" s="123" customFormat="1" ht="21" customHeight="1" spans="1:2">
      <c r="A32" s="88" t="s">
        <v>73</v>
      </c>
      <c r="B32" s="86">
        <v>701</v>
      </c>
    </row>
    <row r="33" s="123" customFormat="1" ht="21" customHeight="1" spans="1:2">
      <c r="A33" s="88" t="s">
        <v>74</v>
      </c>
      <c r="B33" s="86">
        <v>31921</v>
      </c>
    </row>
    <row r="34" s="123" customFormat="1" ht="21" customHeight="1" spans="1:2">
      <c r="A34" s="88" t="s">
        <v>75</v>
      </c>
      <c r="B34" s="86">
        <v>9713</v>
      </c>
    </row>
    <row r="35" s="123" customFormat="1" ht="21" customHeight="1" spans="1:2">
      <c r="A35" s="88" t="s">
        <v>76</v>
      </c>
      <c r="B35" s="86">
        <v>2464</v>
      </c>
    </row>
    <row r="36" s="123" customFormat="1" ht="21" customHeight="1" spans="1:2">
      <c r="A36" s="88" t="s">
        <v>77</v>
      </c>
      <c r="B36" s="86">
        <v>0</v>
      </c>
    </row>
    <row r="37" s="123" customFormat="1" ht="21" customHeight="1" spans="1:2">
      <c r="A37" s="88" t="s">
        <v>78</v>
      </c>
      <c r="B37" s="86">
        <v>34013</v>
      </c>
    </row>
    <row r="38" s="123" customFormat="1" ht="21" customHeight="1" spans="1:2">
      <c r="A38" s="88" t="s">
        <v>79</v>
      </c>
      <c r="B38" s="86">
        <v>5718</v>
      </c>
    </row>
    <row r="39" s="123" customFormat="1" ht="21" customHeight="1" spans="1:2">
      <c r="A39" s="88" t="s">
        <v>80</v>
      </c>
      <c r="B39" s="86">
        <v>0</v>
      </c>
    </row>
    <row r="40" s="123" customFormat="1" ht="21" customHeight="1" spans="1:2">
      <c r="A40" s="88" t="s">
        <v>81</v>
      </c>
      <c r="B40" s="86">
        <v>0</v>
      </c>
    </row>
    <row r="41" s="123" customFormat="1" ht="21" customHeight="1" spans="1:2">
      <c r="A41" s="88" t="s">
        <v>82</v>
      </c>
      <c r="B41" s="86">
        <v>0</v>
      </c>
    </row>
    <row r="42" s="123" customFormat="1" ht="21" customHeight="1" spans="1:2">
      <c r="A42" s="88" t="s">
        <v>83</v>
      </c>
      <c r="B42" s="86">
        <v>0</v>
      </c>
    </row>
    <row r="43" s="123" customFormat="1" ht="21" customHeight="1" spans="1:2">
      <c r="A43" s="88" t="s">
        <v>84</v>
      </c>
      <c r="B43" s="86">
        <v>1033</v>
      </c>
    </row>
    <row r="44" s="123" customFormat="1" ht="21" customHeight="1" spans="1:2">
      <c r="A44" s="88" t="s">
        <v>85</v>
      </c>
      <c r="B44" s="86">
        <v>0</v>
      </c>
    </row>
    <row r="45" s="123" customFormat="1" ht="21" customHeight="1" spans="1:2">
      <c r="A45" s="88" t="s">
        <v>86</v>
      </c>
      <c r="B45" s="86">
        <v>1536</v>
      </c>
    </row>
    <row r="46" s="123" customFormat="1" ht="21" customHeight="1" spans="1:2">
      <c r="A46" s="88" t="s">
        <v>87</v>
      </c>
      <c r="B46" s="86">
        <v>0</v>
      </c>
    </row>
    <row r="47" s="123" customFormat="1" ht="21" customHeight="1" spans="1:2">
      <c r="A47" s="88" t="s">
        <v>1260</v>
      </c>
      <c r="B47" s="86">
        <v>329</v>
      </c>
    </row>
    <row r="48" s="123" customFormat="1" ht="21" customHeight="1" spans="1:2">
      <c r="A48" s="88" t="s">
        <v>1261</v>
      </c>
      <c r="B48" s="86">
        <v>995</v>
      </c>
    </row>
    <row r="49" s="123" customFormat="1" ht="21" customHeight="1" spans="1:2">
      <c r="A49" s="88" t="s">
        <v>1262</v>
      </c>
      <c r="B49" s="86">
        <v>10954</v>
      </c>
    </row>
    <row r="50" s="123" customFormat="1" ht="21" customHeight="1" spans="1:2">
      <c r="A50" s="88" t="s">
        <v>88</v>
      </c>
      <c r="B50" s="86">
        <v>1239</v>
      </c>
    </row>
    <row r="51" s="123" customFormat="1" ht="21" customHeight="1" spans="1:2">
      <c r="A51" s="87" t="s">
        <v>1263</v>
      </c>
      <c r="B51" s="86">
        <f>SUM(B52:B72)</f>
        <v>46455</v>
      </c>
    </row>
    <row r="52" s="123" customFormat="1" ht="21" customHeight="1" spans="1:2">
      <c r="A52" s="88" t="s">
        <v>1264</v>
      </c>
      <c r="B52" s="86">
        <v>1144</v>
      </c>
    </row>
    <row r="53" s="123" customFormat="1" ht="21" customHeight="1" spans="1:2">
      <c r="A53" s="88" t="s">
        <v>1265</v>
      </c>
      <c r="B53" s="86">
        <v>0</v>
      </c>
    </row>
    <row r="54" s="123" customFormat="1" ht="21" customHeight="1" spans="1:2">
      <c r="A54" s="88" t="s">
        <v>1266</v>
      </c>
      <c r="B54" s="86">
        <v>0</v>
      </c>
    </row>
    <row r="55" s="123" customFormat="1" ht="21" customHeight="1" spans="1:2">
      <c r="A55" s="88" t="s">
        <v>1267</v>
      </c>
      <c r="B55" s="86">
        <v>0</v>
      </c>
    </row>
    <row r="56" s="123" customFormat="1" ht="21" customHeight="1" spans="1:2">
      <c r="A56" s="88" t="s">
        <v>1268</v>
      </c>
      <c r="B56" s="86">
        <v>2521</v>
      </c>
    </row>
    <row r="57" s="123" customFormat="1" ht="21" customHeight="1" spans="1:2">
      <c r="A57" s="88" t="s">
        <v>1269</v>
      </c>
      <c r="B57" s="86">
        <v>0</v>
      </c>
    </row>
    <row r="58" s="123" customFormat="1" ht="21" customHeight="1" spans="1:2">
      <c r="A58" s="88" t="s">
        <v>1270</v>
      </c>
      <c r="B58" s="86">
        <v>970</v>
      </c>
    </row>
    <row r="59" s="123" customFormat="1" ht="21" customHeight="1" spans="1:2">
      <c r="A59" s="88" t="s">
        <v>1271</v>
      </c>
      <c r="B59" s="86">
        <v>717</v>
      </c>
    </row>
    <row r="60" s="123" customFormat="1" ht="21" customHeight="1" spans="1:2">
      <c r="A60" s="88" t="s">
        <v>1272</v>
      </c>
      <c r="B60" s="86">
        <v>5360</v>
      </c>
    </row>
    <row r="61" s="123" customFormat="1" ht="21" customHeight="1" spans="1:2">
      <c r="A61" s="88" t="s">
        <v>1273</v>
      </c>
      <c r="B61" s="86">
        <v>1362</v>
      </c>
    </row>
    <row r="62" s="123" customFormat="1" ht="21" customHeight="1" spans="1:2">
      <c r="A62" s="88" t="s">
        <v>1274</v>
      </c>
      <c r="B62" s="86">
        <v>1688</v>
      </c>
    </row>
    <row r="63" s="123" customFormat="1" ht="21" customHeight="1" spans="1:2">
      <c r="A63" s="88" t="s">
        <v>1275</v>
      </c>
      <c r="B63" s="86">
        <v>21878</v>
      </c>
    </row>
    <row r="64" s="123" customFormat="1" ht="21" customHeight="1" spans="1:2">
      <c r="A64" s="88" t="s">
        <v>1276</v>
      </c>
      <c r="B64" s="86">
        <v>2261</v>
      </c>
    </row>
    <row r="65" s="123" customFormat="1" ht="21" customHeight="1" spans="1:2">
      <c r="A65" s="88" t="s">
        <v>1277</v>
      </c>
      <c r="B65" s="86">
        <v>1959</v>
      </c>
    </row>
    <row r="66" s="123" customFormat="1" ht="19" customHeight="1" spans="1:2">
      <c r="A66" s="88" t="s">
        <v>1278</v>
      </c>
      <c r="B66" s="86">
        <v>660</v>
      </c>
    </row>
    <row r="67" s="123" customFormat="1" ht="19" customHeight="1" spans="1:2">
      <c r="A67" s="88" t="s">
        <v>1279</v>
      </c>
      <c r="B67" s="86">
        <v>1309</v>
      </c>
    </row>
    <row r="68" s="123" customFormat="1" ht="19" customHeight="1" spans="1:2">
      <c r="A68" s="88" t="s">
        <v>1280</v>
      </c>
      <c r="B68" s="86">
        <v>83</v>
      </c>
    </row>
    <row r="69" ht="19" customHeight="1" spans="1:2">
      <c r="A69" s="88" t="s">
        <v>1281</v>
      </c>
      <c r="B69" s="86">
        <v>3248</v>
      </c>
    </row>
    <row r="70" ht="19" customHeight="1" spans="1:2">
      <c r="A70" s="88" t="s">
        <v>1282</v>
      </c>
      <c r="B70" s="86">
        <v>340</v>
      </c>
    </row>
    <row r="71" ht="19" customHeight="1" spans="1:2">
      <c r="A71" s="88" t="s">
        <v>1283</v>
      </c>
      <c r="B71" s="86">
        <v>835</v>
      </c>
    </row>
    <row r="72" ht="19" customHeight="1" spans="1:2">
      <c r="A72" s="88" t="s">
        <v>136</v>
      </c>
      <c r="B72" s="86">
        <v>120</v>
      </c>
    </row>
  </sheetData>
  <pageMargins left="1.02" right="0.7" top="0.31" bottom="0.63" header="0.3" footer="0.3"/>
  <pageSetup paperSize="9" scale="80" firstPageNumber="45" orientation="landscape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目录</vt:lpstr>
      <vt:lpstr>一般1</vt:lpstr>
      <vt:lpstr>一般2</vt:lpstr>
      <vt:lpstr>一般3</vt:lpstr>
      <vt:lpstr>一般4</vt:lpstr>
      <vt:lpstr>一般5</vt:lpstr>
      <vt:lpstr>一般6</vt:lpstr>
      <vt:lpstr>一般7</vt:lpstr>
      <vt:lpstr>一般8</vt:lpstr>
      <vt:lpstr>一般9</vt:lpstr>
      <vt:lpstr>基金1</vt:lpstr>
      <vt:lpstr>基金2</vt:lpstr>
      <vt:lpstr>基金3</vt:lpstr>
      <vt:lpstr>基金4</vt:lpstr>
      <vt:lpstr>基金5</vt:lpstr>
      <vt:lpstr>基金6</vt:lpstr>
      <vt:lpstr>国资1</vt:lpstr>
      <vt:lpstr>国资2</vt:lpstr>
      <vt:lpstr>国资3</vt:lpstr>
      <vt:lpstr>国资4</vt:lpstr>
      <vt:lpstr>社保1</vt:lpstr>
      <vt:lpstr>社保2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2018-06-06T05:20:00Z</dcterms:created>
  <cp:lastPrinted>2019-06-17T07:48:00Z</cp:lastPrinted>
  <dcterms:modified xsi:type="dcterms:W3CDTF">2024-06-06T08:33:35Z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4F2CC13940D54184847D92A6BA72B03B</vt:lpwstr>
  </property>
</Properties>
</file>